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bram\AppData\Local\Microsoft\Windows\INetCache\Content.Outlook\9NM4SI4F\"/>
    </mc:Choice>
  </mc:AlternateContent>
  <bookViews>
    <workbookView xWindow="0" yWindow="0" windowWidth="20490" windowHeight="6720"/>
  </bookViews>
  <sheets>
    <sheet name="5.3.105" sheetId="2" r:id="rId1"/>
    <sheet name="Rewitalizacja" sheetId="3" state="hidden" r:id="rId2"/>
  </sheets>
  <definedNames>
    <definedName name="_xlnm._FilterDatabase" localSheetId="0" hidden="1">'5.3.105'!$A$4:$N$48</definedName>
    <definedName name="kurs">'5.3.105'!$E$113</definedName>
    <definedName name="_xlnm.Print_Area" localSheetId="0">'5.3.105'!$A$1:$N$46</definedName>
    <definedName name="rewitalizacja">Rewitalizacja!$A$1:$A$17</definedName>
    <definedName name="_xlnm.Print_Titles" localSheetId="0">'5.3.105'!$4:$4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" l="1"/>
  <c r="I42" i="2"/>
  <c r="F42" i="2"/>
  <c r="G31" i="2"/>
  <c r="I31" i="2"/>
  <c r="F31" i="2"/>
  <c r="H41" i="2" l="1"/>
  <c r="H40" i="2"/>
  <c r="L29" i="2" l="1"/>
  <c r="H29" i="2"/>
  <c r="L28" i="2"/>
  <c r="H28" i="2"/>
  <c r="L27" i="2"/>
  <c r="J27" i="2"/>
  <c r="H27" i="2" s="1"/>
  <c r="L9" i="2" l="1"/>
  <c r="L40" i="2"/>
  <c r="H9" i="2" l="1"/>
  <c r="L24" i="2" l="1"/>
  <c r="J24" i="2"/>
  <c r="H24" i="2" s="1"/>
  <c r="L23" i="2"/>
  <c r="J23" i="2"/>
  <c r="H23" i="2" s="1"/>
  <c r="L21" i="2"/>
  <c r="J21" i="2"/>
  <c r="H21" i="2" s="1"/>
  <c r="L20" i="2"/>
  <c r="J20" i="2"/>
  <c r="H20" i="2" s="1"/>
  <c r="L19" i="2"/>
  <c r="H19" i="2"/>
  <c r="L18" i="2"/>
  <c r="H18" i="2"/>
  <c r="L17" i="2"/>
  <c r="H17" i="2"/>
  <c r="L16" i="2"/>
  <c r="J16" i="2"/>
  <c r="H16" i="2" s="1"/>
  <c r="L15" i="2"/>
  <c r="H15" i="2"/>
  <c r="L14" i="2"/>
  <c r="H14" i="2"/>
  <c r="L13" i="2"/>
  <c r="J13" i="2"/>
  <c r="H13" i="2" s="1"/>
  <c r="L12" i="2"/>
  <c r="H12" i="2"/>
  <c r="H37" i="2" l="1"/>
  <c r="H38" i="2"/>
  <c r="H25" i="2"/>
  <c r="H30" i="2"/>
  <c r="H35" i="2"/>
  <c r="H11" i="2"/>
  <c r="J26" i="2" l="1"/>
  <c r="H26" i="2" s="1"/>
  <c r="J39" i="2"/>
  <c r="H39" i="2" s="1"/>
  <c r="J36" i="2"/>
  <c r="J42" i="2" s="1"/>
  <c r="J22" i="2"/>
  <c r="H22" i="2" s="1"/>
  <c r="J10" i="2"/>
  <c r="H10" i="2" s="1"/>
  <c r="J8" i="2"/>
  <c r="H8" i="2" s="1"/>
  <c r="J7" i="2"/>
  <c r="H7" i="2" s="1"/>
  <c r="J6" i="2"/>
  <c r="J31" i="2" l="1"/>
  <c r="H36" i="2"/>
  <c r="H42" i="2" s="1"/>
  <c r="H6" i="2"/>
  <c r="H31" i="2" s="1"/>
  <c r="L41" i="2"/>
  <c r="L26" i="2"/>
  <c r="L39" i="2"/>
  <c r="L36" i="2"/>
  <c r="L38" i="2"/>
  <c r="L37" i="2"/>
  <c r="L35" i="2"/>
  <c r="L30" i="2"/>
  <c r="L25" i="2"/>
  <c r="L22" i="2"/>
  <c r="L11" i="2"/>
  <c r="L10" i="2"/>
  <c r="L8" i="2"/>
  <c r="L7" i="2"/>
  <c r="L6" i="2"/>
</calcChain>
</file>

<file path=xl/sharedStrings.xml><?xml version="1.0" encoding="utf-8"?>
<sst xmlns="http://schemas.openxmlformats.org/spreadsheetml/2006/main" count="332" uniqueCount="186">
  <si>
    <t xml:space="preserve">Załącznik do uchwały nr..................... Zarządu Województwa Mazowieckiego z dnia ..................... </t>
  </si>
  <si>
    <t>Lista ocenionych projektów, złożonych w ramach konkursu RPMA.05.03.00-IP.01-14-105/20, Oś priorytetowa V „Gospodarka przyjazna środowisku” dla Działania 5.3 „Dziedzictwo kulturowe”, 
Typ projektów: „Wzrost regionalnego potencjału turystycznego poprzez ochronę obiektów zabytkowych”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</si>
  <si>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</si>
  <si>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</si>
  <si>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</si>
  <si>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</si>
  <si>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</si>
  <si>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</si>
  <si>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</si>
  <si>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</si>
  <si>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</si>
  <si>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</si>
  <si>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 ****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</si>
  <si>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</si>
  <si>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</si>
  <si>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</si>
  <si>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</si>
  <si>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</si>
  <si>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</si>
  <si>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</si>
  <si>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</si>
  <si>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</si>
  <si>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</si>
  <si>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</si>
  <si>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</si>
  <si>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</si>
  <si>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</si>
  <si>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</si>
  <si>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</si>
  <si>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</si>
  <si>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</si>
  <si>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</si>
  <si>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RPMA.05.03.00-14-i372/20</t>
  </si>
  <si>
    <t>Adaptacja historycznego obiektu dawnego Kasyna Oficerskiego na cele turystyczne oraz kulturalno - edukacyjne</t>
  </si>
  <si>
    <t>Miasto Nowy Dwór Mazowiecki</t>
  </si>
  <si>
    <t>58</t>
  </si>
  <si>
    <t>094</t>
  </si>
  <si>
    <t>Brak danych</t>
  </si>
  <si>
    <t>RPMA.05.03.00-14-g750/20</t>
  </si>
  <si>
    <t>Zwiększenie atrakcyjności turystycznej wschodniego Mazowsza poprzez rewaloryzację zabytkowego pałacyku letniego SYBERIA w Korczewie nad Bugiem.</t>
  </si>
  <si>
    <t>Fundacja PAŁAC w Korczewie</t>
  </si>
  <si>
    <t>57</t>
  </si>
  <si>
    <t>RPMA.05.03.00-14-i361/20</t>
  </si>
  <si>
    <t>Ożywienie potencjału turystycznego gminy Załuski poprzez poprawę walorów użytkowych parku podworskiego w Kroczewie</t>
  </si>
  <si>
    <t>Gmina Załuski</t>
  </si>
  <si>
    <t>RPMA.05.03.00-14-i365/20</t>
  </si>
  <si>
    <t>Rewaloryzacja XVII wiecznego Zespołu Poklasztornego o. Bernardynów w Ostrołęce – perły północnego Mazowsza, celem zwiększenia potencjału turystycznego Kurpiowszczyzny</t>
  </si>
  <si>
    <t>Parafia Rzymskokatolicka p.w. Św. Antoniego Padewskiego w Ostrołęce</t>
  </si>
  <si>
    <t>RPMA.05.03.00-14-g844/20</t>
  </si>
  <si>
    <t>Poprawa dostępności do zasobów kultury poprzez rewitalizację i modernizację Teatru Baj w Warszawie</t>
  </si>
  <si>
    <t>Miasto Stołeczne Warszawa</t>
  </si>
  <si>
    <t>56</t>
  </si>
  <si>
    <t>RPMA.05.03.00-14-i364/20</t>
  </si>
  <si>
    <t>Konserwacja i adaptacja zabytkowej oficyny dworskiej, wchodzącej w skład zespołu dworsko –parkowego Muzeum Jana Kochanowskiego w Czarnolesie</t>
  </si>
  <si>
    <t xml:space="preserve">Muzeum Jana Kochanowskiego w Czarnolesie </t>
  </si>
  <si>
    <t>53</t>
  </si>
  <si>
    <t>RPMA.05.03.00-14-g736/20</t>
  </si>
  <si>
    <t>Przebudowa i modernizacja budynku starej Plebanii w Piasecznie wraz ze zmianą sposobu użytkowania na budynek muzealno - konferencyjny</t>
  </si>
  <si>
    <t>Gmina Piaseczno</t>
  </si>
  <si>
    <t>51</t>
  </si>
  <si>
    <t>RPMA.05.03.00-14-i337/20</t>
  </si>
  <si>
    <t xml:space="preserve">„Ceglana skarbnica” – konserwacja kościoła p.w. Matki Bożej Pocieszenia w Żyrardowie
</t>
  </si>
  <si>
    <t xml:space="preserve">PARAFIA RZYMSKOKATOLICKA PW. MATKI BOŻEJ POCIESZENIA W ŻYRARDOWIE </t>
  </si>
  <si>
    <t>RPMA.05.03.00-14-i353/20</t>
  </si>
  <si>
    <t>Renowacja   kościoła   p. w.   Świętych Apostołów   Piotra   i   Pawła   oraz   dzwonnicy   w   Skułach,   jako   przykład   ochrony   dziedzictwa kulturowego na Mazowszu</t>
  </si>
  <si>
    <t>PARAFIA RZYMSKO‐KATOLICKA PW. ŚWIĘTYCH APOSTOŁÓW PIOTRA I PAWŁA</t>
  </si>
  <si>
    <t>RPMA.05.03.00-14-i355/20</t>
  </si>
  <si>
    <t>Zwiększenie atrakcyjności kulturalnej zabytkowego kompleksu budynków Ośrodka Dydaktyczno-Muzealnego Kampinoskiego Parku Narodowego w Granicy</t>
  </si>
  <si>
    <t>Kampinoski Park Narodowy</t>
  </si>
  <si>
    <t>RPMA.05.03.00-14-e981/20</t>
  </si>
  <si>
    <t xml:space="preserve">„Wzrost regionalnego potencjału turystycznego poprzez modernizację i adaptację na cele kulturalno-edukacyjne zabytkowego budynku ratusza w Sierpcu” </t>
  </si>
  <si>
    <t>Muzeum Wsi Mazowieckiej w Sierpcu</t>
  </si>
  <si>
    <t>49</t>
  </si>
  <si>
    <t>RPMA.05.03.00-14-h011/20</t>
  </si>
  <si>
    <t>„Nowe formy uczestnictwa w kulturze - ekspozycja reliktów XVIII-wiecznego dworu na terenie Zespołu Pałacowo - Parkowego w Sannikach”</t>
  </si>
  <si>
    <t>Europejskie Centrum Artystyczne im. Fryderyka Chopina w Sannikach</t>
  </si>
  <si>
    <t>48</t>
  </si>
  <si>
    <t>RPMA.05.03.00-14-g820/20</t>
  </si>
  <si>
    <t xml:space="preserve">Zmiana sposobu użytkowania wraz z przebudową pałacu i oficyny zachodniej w zespole pałacowo - parkowym przy ul. Ks. Bronisława Markiewicza 4 w Młochowie na obiekty o funkcji wypoczynkowo - gastronomicznej z zapleczem noclegowym - pokoje gościnne wraz z instalacjami wewnętrznymi: wodną, kanalizacją, cieplną - kotłownia gazowa, elektryczną oraz budową drogi wewnętrznej i chodników - Etap I: Renowacja Oficyny zachodniej w zespole pałacowo - parkowym w Młochowie" </t>
  </si>
  <si>
    <t>Gmina Nadarzyn</t>
  </si>
  <si>
    <t>47</t>
  </si>
  <si>
    <t>RPMA.05.03.00-14-i371/20</t>
  </si>
  <si>
    <t xml:space="preserve">Modernizacja i adaptacja historycznego obiektu Miejskiej i Powiatowej Biblioteki Publicznej na potrzeby Wystawy Dziejów Miasta Nowy Dwór Mazowiecki
</t>
  </si>
  <si>
    <t>Miejska i Powiatowa Biblioteka Publiczna w Nowym Dworze Mazowieckim</t>
  </si>
  <si>
    <t>15</t>
  </si>
  <si>
    <t>RPMA.05.03.00-14-i348/20</t>
  </si>
  <si>
    <t>Poprawa oferty kulturalnej Gminy Miejskiej Legionowo poprzez remont i przebudowę Willi Kozłówka</t>
  </si>
  <si>
    <t>Gmina Miejska Legionowo</t>
  </si>
  <si>
    <t>46</t>
  </si>
  <si>
    <t>16</t>
  </si>
  <si>
    <t>RPMA.05.03.00-14-i366/20</t>
  </si>
  <si>
    <t>Wzrost potencjału turystycznego Gminy Wieniawa poprzez ochronę zabytkowych budynków: Gminnej Biblioteki Publicznej w Wieniawie oraz Gminnego Ośrodka Kultury w Wieniawie</t>
  </si>
  <si>
    <t>Gmina Wieniawa</t>
  </si>
  <si>
    <t>17</t>
  </si>
  <si>
    <t>RPMA.05.03.00-14-i369/20</t>
  </si>
  <si>
    <t>Rewaloryzacja i adaptacja parku dworskiego w Kobylanach</t>
  </si>
  <si>
    <t>GMINA STARA KORNICA</t>
  </si>
  <si>
    <t>18</t>
  </si>
  <si>
    <t>RPMA.05.03.00-14-i341/20</t>
  </si>
  <si>
    <t xml:space="preserve">Wzrost potencjału turystycznego Gminy Wyszków poprzez ochronę obiektów zabytkowych - etap II </t>
  </si>
  <si>
    <t>Gmina Wyszków</t>
  </si>
  <si>
    <t>45</t>
  </si>
  <si>
    <t>19</t>
  </si>
  <si>
    <t>RPMA.05.03.00-14-i360/20</t>
  </si>
  <si>
    <t>Prace remontowo-konserwatorskie w zespole klasztornym Mniszek Klarysek Kapucynek w Przasnyszu</t>
  </si>
  <si>
    <t>Klasztor Mniszek Klarysek Kapucynek z siedzibą w Przasnyszu</t>
  </si>
  <si>
    <t>20</t>
  </si>
  <si>
    <t>RPMA.05.03.00-14-i346/20</t>
  </si>
  <si>
    <t>Konserwacja nagrobków na cmentarzu w Opinogórze, remont alejek parkowych oraz prace pielęgnacyjne drzewostanu w Muzeum Romantyzmu w Opinogórze</t>
  </si>
  <si>
    <t>Muzeum Romantyzmu w Opinogórze</t>
  </si>
  <si>
    <t>21</t>
  </si>
  <si>
    <t>RPMA.05.03.00-14-i339/20</t>
  </si>
  <si>
    <t>Remont budynku Galerii w Ostrołęce</t>
  </si>
  <si>
    <t>Miasto Ostrołęka</t>
  </si>
  <si>
    <t>22</t>
  </si>
  <si>
    <t>RPMA.05.03.00-14-g751/20</t>
  </si>
  <si>
    <t xml:space="preserve">Radzymiński rynek – miejsce spotkań z kulturą </t>
  </si>
  <si>
    <t>Gmina Radzymin</t>
  </si>
  <si>
    <t>44</t>
  </si>
  <si>
    <t>Projekt skierowany do dofinansowania</t>
  </si>
  <si>
    <t>23</t>
  </si>
  <si>
    <t>RPMA.05.03.00-14-g781/20</t>
  </si>
  <si>
    <t xml:space="preserve">Prace konserwatorskie w czterech zabytkowych wiatrakach zlokalizowanych na terenie ekspozycji muzealnej Muzeum Wsi Radomskiej </t>
  </si>
  <si>
    <t>Muzeum Wsi Radomskiej</t>
  </si>
  <si>
    <t>24</t>
  </si>
  <si>
    <t>RPMA.05.03.00-14-i336/20</t>
  </si>
  <si>
    <t>Dwór w Ostrówku - nowa perspektywa kulturalna w Gminie Siedlce</t>
  </si>
  <si>
    <t>Gmina Siedlce</t>
  </si>
  <si>
    <t xml:space="preserve">SUMA:        </t>
  </si>
  <si>
    <t>Próg wyczerpania alokacji***</t>
  </si>
  <si>
    <t>Wnioskowane dofinansowanie (BP) max. do 9% wydatków kwalifikowanych</t>
  </si>
  <si>
    <t>25</t>
  </si>
  <si>
    <t>RPMA.05.03.00-14-i343/20</t>
  </si>
  <si>
    <t>Prace remontowe i konserwatorskie budynku dawnego "Teatru letniego"</t>
  </si>
  <si>
    <t>Gmina Milanówek</t>
  </si>
  <si>
    <t>43</t>
  </si>
  <si>
    <t>RPMA.05.03.00-14-i368/20</t>
  </si>
  <si>
    <t>Rewitalizacja zabytkowego dworu w Unikowie na terenie Gminy Strzegowo</t>
  </si>
  <si>
    <t>Gmina Strzegowo</t>
  </si>
  <si>
    <t>27</t>
  </si>
  <si>
    <t>RPMA.05.03.00-14-i345/20</t>
  </si>
  <si>
    <t>Zwiększenie atrakcyjności kulturalnej zabytkowego kościoła pw. Św. Antoniego w Zegrzu z siedzibą w Woli Kiełpińskiej poprzez przeprowadzenie kompleksowych prac remontowo-konserwatorskich i instalacyjnych oraz nadanie nowych funkcji użytkowych</t>
  </si>
  <si>
    <t>Parafia Rzymskokatolicka Pw. Św. Antoniego w Zegrzu z siedzibą w Woli  Kiełpińskiej</t>
  </si>
  <si>
    <t>projekt po procedurze odwoławczej</t>
  </si>
  <si>
    <t>RPMA.05.03.00-14-i351/20</t>
  </si>
  <si>
    <t>Ochrona zabytków w Otwocku</t>
  </si>
  <si>
    <t>Miasto Otwock</t>
  </si>
  <si>
    <t>40</t>
  </si>
  <si>
    <t>29</t>
  </si>
  <si>
    <t>RPMA.05.03.00-14-i362/20</t>
  </si>
  <si>
    <t>Odtworzenie pomostu przy willi Hugonówka</t>
  </si>
  <si>
    <t>Konstanciński Dom Kultury</t>
  </si>
  <si>
    <t>RPMA.05.03.00-14-i349/20</t>
  </si>
  <si>
    <t>Wzrost potencjału turystycznego gminy Mszczonów dzięki adaptacji i rozbudowie zabytkowego obiektu dawnego komisariatu policji na potrzeby Gminnego Centrum Informacji</t>
  </si>
  <si>
    <t>Gmina Mszczonów</t>
  </si>
  <si>
    <t>39</t>
  </si>
  <si>
    <t>31</t>
  </si>
  <si>
    <t>RPMA.05.03.00-14-g838/20</t>
  </si>
  <si>
    <t>Modernizacja budynku Muzeum im. Jacka Malczewskiego w Radomiu - etap II - roboty budowlane</t>
  </si>
  <si>
    <t>Muzeum im. Jacka Malczewskiego</t>
  </si>
  <si>
    <t>RPMA.05.03.00-14-i356/20</t>
  </si>
  <si>
    <t xml:space="preserve">Wzrost potencjału turystycznego Gminy Miasto Raciąż poprzez rewitalizację zabytkowego parku miejskiego położonego przy ul. Mławskiej w Raciążu                                                                                          </t>
  </si>
  <si>
    <t>Gmina Miasto Raciąż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</si>
  <si>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</si>
  <si>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</si>
  <si>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</si>
  <si>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**** wsparcie z budzętu państwa uzależnione będzie od jego dostępnośći .</t>
  </si>
  <si>
    <t xml:space="preserve">wsparcie z budżetu państwa uzależnione będzie od jego dostępności 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</si>
  <si>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</si>
  <si>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</si>
  <si>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</si>
  <si>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</si>
  <si>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</si>
  <si>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</si>
  <si>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</si>
  <si>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</si>
  <si>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</si>
  <si>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</si>
  <si>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</si>
  <si>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</si>
  <si>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</si>
  <si>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</si>
  <si>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</si>
  <si>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</si>
  <si>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</si>
  <si>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projekt wycofany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</si>
</sst>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color theme="1" tint="4.9989318521683403E-2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8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4" borderId="17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49" fontId="18" fillId="34" borderId="13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49" fontId="18" fillId="36" borderId="10" xfId="0" applyNumberFormat="1" applyFont="1" applyFill="1" applyBorder="1" applyAlignment="1">
      <alignment horizontal="center" vertical="center" wrapText="1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44" fontId="18" fillId="34" borderId="13" xfId="0" applyNumberFormat="1" applyFont="1" applyFill="1" applyBorder="1" applyAlignment="1">
      <alignment vertical="center"/>
    </xf>
    <xf numFmtId="165" fontId="18" fillId="35" borderId="10" xfId="0" applyNumberFormat="1" applyFont="1" applyFill="1" applyBorder="1" applyAlignment="1">
      <alignment vertical="center"/>
    </xf>
    <xf numFmtId="44" fontId="18" fillId="0" borderId="0" xfId="0" applyNumberFormat="1" applyFont="1"/>
    <xf numFmtId="0" fontId="18" fillId="0" borderId="17" xfId="0" applyFont="1" applyBorder="1" applyAlignment="1">
      <alignment horizontal="center" vertical="center"/>
    </xf>
    <xf numFmtId="0" fontId="0" fillId="37" borderId="0" xfId="0" applyFill="1"/>
    <xf numFmtId="0" fontId="18" fillId="34" borderId="13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 wrapText="1"/>
    </xf>
    <xf numFmtId="44" fontId="18" fillId="36" borderId="10" xfId="0" applyNumberFormat="1" applyFont="1" applyFill="1" applyBorder="1" applyAlignment="1">
      <alignment vertical="center"/>
    </xf>
    <xf numFmtId="165" fontId="18" fillId="36" borderId="10" xfId="0" applyNumberFormat="1" applyFont="1" applyFill="1" applyBorder="1" applyAlignment="1">
      <alignment vertical="center"/>
    </xf>
    <xf numFmtId="49" fontId="18" fillId="34" borderId="16" xfId="0" applyNumberFormat="1" applyFont="1" applyFill="1" applyBorder="1" applyAlignment="1">
      <alignment horizontal="center" vertical="center" wrapText="1"/>
    </xf>
    <xf numFmtId="10" fontId="27" fillId="34" borderId="10" xfId="1" applyNumberFormat="1" applyFont="1" applyFill="1" applyBorder="1" applyAlignment="1">
      <alignment horizontal="center" vertical="center" wrapText="1"/>
    </xf>
    <xf numFmtId="10" fontId="27" fillId="0" borderId="10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3" fillId="34" borderId="10" xfId="1" applyNumberFormat="1" applyFont="1" applyFill="1" applyBorder="1" applyAlignment="1">
      <alignment horizontal="center" vertical="center"/>
    </xf>
    <xf numFmtId="164" fontId="23" fillId="34" borderId="10" xfId="0" applyNumberFormat="1" applyFont="1" applyFill="1" applyBorder="1" applyAlignment="1">
      <alignment vertical="center"/>
    </xf>
    <xf numFmtId="165" fontId="23" fillId="34" borderId="10" xfId="0" applyNumberFormat="1" applyFont="1" applyFill="1" applyBorder="1" applyAlignment="1">
      <alignment vertical="center"/>
    </xf>
    <xf numFmtId="0" fontId="18" fillId="38" borderId="0" xfId="0" applyFont="1" applyFill="1"/>
    <xf numFmtId="164" fontId="18" fillId="38" borderId="0" xfId="0" applyNumberFormat="1" applyFont="1" applyFill="1"/>
    <xf numFmtId="10" fontId="18" fillId="38" borderId="0" xfId="0" applyNumberFormat="1" applyFont="1" applyFill="1"/>
    <xf numFmtId="1" fontId="18" fillId="34" borderId="10" xfId="0" applyNumberFormat="1" applyFont="1" applyFill="1" applyBorder="1" applyAlignment="1">
      <alignment horizontal="center" vertical="center"/>
    </xf>
    <xf numFmtId="165" fontId="18" fillId="0" borderId="20" xfId="0" applyNumberFormat="1" applyFont="1" applyBorder="1" applyAlignment="1">
      <alignment vertical="center"/>
    </xf>
    <xf numFmtId="49" fontId="18" fillId="0" borderId="13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4" fontId="18" fillId="0" borderId="13" xfId="0" applyNumberFormat="1" applyFont="1" applyBorder="1" applyAlignment="1">
      <alignment vertical="center"/>
    </xf>
    <xf numFmtId="10" fontId="18" fillId="0" borderId="10" xfId="0" applyNumberFormat="1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2" fontId="18" fillId="34" borderId="10" xfId="0" applyNumberFormat="1" applyFont="1" applyFill="1" applyBorder="1" applyAlignment="1">
      <alignment horizontal="center" vertical="center" wrapText="1"/>
    </xf>
    <xf numFmtId="44" fontId="18" fillId="38" borderId="0" xfId="0" applyNumberFormat="1" applyFont="1" applyFill="1"/>
    <xf numFmtId="4" fontId="18" fillId="0" borderId="0" xfId="0" applyNumberFormat="1" applyFont="1"/>
    <xf numFmtId="49" fontId="18" fillId="0" borderId="21" xfId="0" applyNumberFormat="1" applyFont="1" applyBorder="1" applyAlignment="1">
      <alignment horizontal="center" vertical="center"/>
    </xf>
    <xf numFmtId="49" fontId="18" fillId="36" borderId="10" xfId="0" applyNumberFormat="1" applyFont="1" applyFill="1" applyBorder="1" applyAlignment="1">
      <alignment horizontal="center" vertical="center"/>
    </xf>
    <xf numFmtId="2" fontId="18" fillId="36" borderId="10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10" fontId="27" fillId="36" borderId="10" xfId="1" applyNumberFormat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showGridLines="0" tabSelected="1" view="pageBreakPreview" topLeftCell="A36" zoomScale="70" zoomScaleNormal="70" zoomScaleSheetLayoutView="70" workbookViewId="0">
      <selection activeCell="P36" sqref="P36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2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64.5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"/>
    </row>
    <row r="2" spans="1:17" ht="96" customHeight="1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  <c r="O2" s="1"/>
    </row>
    <row r="3" spans="1:17" ht="36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"/>
    </row>
    <row r="4" spans="1:17" ht="89.25" customHeight="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8" t="s">
        <v>14</v>
      </c>
      <c r="M4" s="8" t="s">
        <v>15</v>
      </c>
      <c r="N4" s="7" t="s">
        <v>16</v>
      </c>
      <c r="O4" s="1"/>
    </row>
    <row r="5" spans="1:17" ht="21.75" customHeight="1">
      <c r="A5" s="9" t="s">
        <v>17</v>
      </c>
      <c r="B5" s="27" t="s">
        <v>18</v>
      </c>
      <c r="C5" s="27" t="s">
        <v>19</v>
      </c>
      <c r="D5" s="27" t="s">
        <v>20</v>
      </c>
      <c r="E5" s="27" t="s">
        <v>21</v>
      </c>
      <c r="F5" s="27" t="s">
        <v>22</v>
      </c>
      <c r="G5" s="27" t="s">
        <v>23</v>
      </c>
      <c r="H5" s="27" t="s">
        <v>24</v>
      </c>
      <c r="I5" s="27" t="s">
        <v>25</v>
      </c>
      <c r="J5" s="27" t="s">
        <v>26</v>
      </c>
      <c r="K5" s="27" t="s">
        <v>27</v>
      </c>
      <c r="L5" s="11" t="s">
        <v>28</v>
      </c>
      <c r="M5" s="11" t="s">
        <v>29</v>
      </c>
      <c r="N5" s="11" t="s">
        <v>30</v>
      </c>
    </row>
    <row r="6" spans="1:17" ht="60" customHeight="1">
      <c r="A6" s="12" t="s">
        <v>17</v>
      </c>
      <c r="B6" s="13" t="s">
        <v>31</v>
      </c>
      <c r="C6" s="14" t="s">
        <v>32</v>
      </c>
      <c r="D6" s="25" t="s">
        <v>33</v>
      </c>
      <c r="E6" s="25" t="s">
        <v>34</v>
      </c>
      <c r="F6" s="34">
        <v>1787528.69</v>
      </c>
      <c r="G6" s="34">
        <v>1449275.36</v>
      </c>
      <c r="H6" s="15">
        <f t="shared" ref="H6:H12" si="0">I6+J6</f>
        <v>1130434.7823999999</v>
      </c>
      <c r="I6" s="34">
        <v>1000000</v>
      </c>
      <c r="J6" s="15">
        <f>G6*9%</f>
        <v>130434.78240000001</v>
      </c>
      <c r="K6" s="16" t="s">
        <v>35</v>
      </c>
      <c r="L6" s="6">
        <f>58/58</f>
        <v>1</v>
      </c>
      <c r="M6" s="14" t="s">
        <v>36</v>
      </c>
      <c r="N6" s="49" t="s">
        <v>37</v>
      </c>
      <c r="O6" s="10"/>
      <c r="Q6" s="5"/>
    </row>
    <row r="7" spans="1:17" ht="60" customHeight="1">
      <c r="A7" s="17" t="s">
        <v>18</v>
      </c>
      <c r="B7" s="18" t="s">
        <v>31</v>
      </c>
      <c r="C7" s="19" t="s">
        <v>38</v>
      </c>
      <c r="D7" s="26" t="s">
        <v>39</v>
      </c>
      <c r="E7" s="26" t="s">
        <v>40</v>
      </c>
      <c r="F7" s="33">
        <v>1702666.68</v>
      </c>
      <c r="G7" s="33">
        <v>1283222.24</v>
      </c>
      <c r="H7" s="20">
        <f t="shared" si="0"/>
        <v>1115120.1316</v>
      </c>
      <c r="I7" s="33">
        <v>999630.13</v>
      </c>
      <c r="J7" s="20">
        <f>G7*9%</f>
        <v>115490.00159999999</v>
      </c>
      <c r="K7" s="21" t="s">
        <v>41</v>
      </c>
      <c r="L7" s="22">
        <f>K7/58</f>
        <v>0.98275862068965514</v>
      </c>
      <c r="M7" s="19" t="s">
        <v>36</v>
      </c>
      <c r="N7" s="50" t="s">
        <v>37</v>
      </c>
      <c r="O7" s="10"/>
      <c r="Q7" s="5"/>
    </row>
    <row r="8" spans="1:17" ht="60" customHeight="1">
      <c r="A8" s="12" t="s">
        <v>19</v>
      </c>
      <c r="B8" s="13" t="s">
        <v>31</v>
      </c>
      <c r="C8" s="14" t="s">
        <v>42</v>
      </c>
      <c r="D8" s="25" t="s">
        <v>43</v>
      </c>
      <c r="E8" s="25" t="s">
        <v>44</v>
      </c>
      <c r="F8" s="34">
        <v>1750478</v>
      </c>
      <c r="G8" s="34">
        <v>1377322.6</v>
      </c>
      <c r="H8" s="15">
        <f t="shared" si="0"/>
        <v>1087947.1140000001</v>
      </c>
      <c r="I8" s="34">
        <v>963988.08</v>
      </c>
      <c r="J8" s="15">
        <f>G8*9%</f>
        <v>123959.034</v>
      </c>
      <c r="K8" s="16" t="s">
        <v>41</v>
      </c>
      <c r="L8" s="6">
        <f>K8/58</f>
        <v>0.98275862068965514</v>
      </c>
      <c r="M8" s="14" t="s">
        <v>36</v>
      </c>
      <c r="N8" s="49" t="s">
        <v>37</v>
      </c>
      <c r="O8" s="37"/>
      <c r="Q8" s="5"/>
    </row>
    <row r="9" spans="1:17" s="53" customFormat="1" ht="66.75" customHeight="1">
      <c r="A9" s="17" t="s">
        <v>20</v>
      </c>
      <c r="B9" s="18" t="s">
        <v>31</v>
      </c>
      <c r="C9" s="23" t="s">
        <v>45</v>
      </c>
      <c r="D9" s="41" t="s">
        <v>46</v>
      </c>
      <c r="E9" s="40" t="s">
        <v>47</v>
      </c>
      <c r="F9" s="35">
        <v>2059694.14</v>
      </c>
      <c r="G9" s="35">
        <v>1453363.82</v>
      </c>
      <c r="H9" s="20">
        <f t="shared" si="0"/>
        <v>996280.89</v>
      </c>
      <c r="I9" s="35">
        <v>996280.89</v>
      </c>
      <c r="J9" s="36">
        <v>0</v>
      </c>
      <c r="K9" s="56">
        <v>57</v>
      </c>
      <c r="L9" s="22">
        <f>K9/58</f>
        <v>0.98275862068965514</v>
      </c>
      <c r="M9" s="42" t="s">
        <v>36</v>
      </c>
      <c r="N9" s="24"/>
      <c r="P9" s="66"/>
      <c r="Q9" s="54"/>
    </row>
    <row r="10" spans="1:17" ht="60" customHeight="1">
      <c r="A10" s="12" t="s">
        <v>21</v>
      </c>
      <c r="B10" s="13" t="s">
        <v>31</v>
      </c>
      <c r="C10" s="14" t="s">
        <v>48</v>
      </c>
      <c r="D10" s="25" t="s">
        <v>49</v>
      </c>
      <c r="E10" s="25" t="s">
        <v>50</v>
      </c>
      <c r="F10" s="34">
        <v>26406465.739999998</v>
      </c>
      <c r="G10" s="34">
        <v>13056099.09</v>
      </c>
      <c r="H10" s="15">
        <f t="shared" si="0"/>
        <v>2173840.4981</v>
      </c>
      <c r="I10" s="34">
        <v>998791.58</v>
      </c>
      <c r="J10" s="15">
        <f>G10*9%</f>
        <v>1175048.9180999999</v>
      </c>
      <c r="K10" s="16" t="s">
        <v>51</v>
      </c>
      <c r="L10" s="6">
        <f>K10/58</f>
        <v>0.96551724137931039</v>
      </c>
      <c r="M10" s="14" t="s">
        <v>36</v>
      </c>
      <c r="N10" s="49" t="s">
        <v>37</v>
      </c>
      <c r="O10" s="10"/>
      <c r="Q10" s="5"/>
    </row>
    <row r="11" spans="1:17" ht="60" customHeight="1">
      <c r="A11" s="17" t="s">
        <v>22</v>
      </c>
      <c r="B11" s="18" t="s">
        <v>31</v>
      </c>
      <c r="C11" s="19" t="s">
        <v>52</v>
      </c>
      <c r="D11" s="26" t="s">
        <v>53</v>
      </c>
      <c r="E11" s="26" t="s">
        <v>54</v>
      </c>
      <c r="F11" s="33">
        <v>1129905.6299999999</v>
      </c>
      <c r="G11" s="33">
        <v>689421.37</v>
      </c>
      <c r="H11" s="20">
        <f t="shared" si="0"/>
        <v>537679.73</v>
      </c>
      <c r="I11" s="33">
        <v>537679.73</v>
      </c>
      <c r="J11" s="20">
        <v>0</v>
      </c>
      <c r="K11" s="21" t="s">
        <v>55</v>
      </c>
      <c r="L11" s="22">
        <f>K11/58</f>
        <v>0.91379310344827591</v>
      </c>
      <c r="M11" s="19" t="s">
        <v>36</v>
      </c>
      <c r="N11" s="50" t="s">
        <v>37</v>
      </c>
      <c r="O11" s="10"/>
      <c r="Q11" s="5"/>
    </row>
    <row r="12" spans="1:17" ht="60" customHeight="1">
      <c r="A12" s="12" t="s">
        <v>23</v>
      </c>
      <c r="B12" s="29" t="s">
        <v>31</v>
      </c>
      <c r="C12" s="14" t="s">
        <v>56</v>
      </c>
      <c r="D12" s="25" t="s">
        <v>57</v>
      </c>
      <c r="E12" s="25" t="s">
        <v>58</v>
      </c>
      <c r="F12" s="34">
        <v>3652062.21</v>
      </c>
      <c r="G12" s="34">
        <v>1492072.88</v>
      </c>
      <c r="H12" s="57">
        <f t="shared" si="0"/>
        <v>999688.83</v>
      </c>
      <c r="I12" s="34">
        <v>999688.83</v>
      </c>
      <c r="J12" s="15">
        <v>0</v>
      </c>
      <c r="K12" s="16" t="s">
        <v>59</v>
      </c>
      <c r="L12" s="6">
        <f t="shared" ref="L12:L24" si="1">K12/58</f>
        <v>0.87931034482758619</v>
      </c>
      <c r="M12" s="14" t="s">
        <v>36</v>
      </c>
      <c r="N12" s="49" t="s">
        <v>37</v>
      </c>
      <c r="O12" s="10"/>
      <c r="Q12" s="5"/>
    </row>
    <row r="13" spans="1:17" ht="60" customHeight="1">
      <c r="A13" s="17" t="s">
        <v>24</v>
      </c>
      <c r="B13" s="18" t="s">
        <v>31</v>
      </c>
      <c r="C13" s="19" t="s">
        <v>60</v>
      </c>
      <c r="D13" s="26" t="s">
        <v>61</v>
      </c>
      <c r="E13" s="26" t="s">
        <v>62</v>
      </c>
      <c r="F13" s="33">
        <v>1593820.05</v>
      </c>
      <c r="G13" s="33">
        <v>1295626.05</v>
      </c>
      <c r="H13" s="20">
        <f>+I13+J13</f>
        <v>1115534.0145</v>
      </c>
      <c r="I13" s="33">
        <v>998927.67</v>
      </c>
      <c r="J13" s="20">
        <f>G13*9%</f>
        <v>116606.34450000001</v>
      </c>
      <c r="K13" s="21" t="s">
        <v>59</v>
      </c>
      <c r="L13" s="22">
        <f t="shared" si="1"/>
        <v>0.87931034482758619</v>
      </c>
      <c r="M13" s="19" t="s">
        <v>36</v>
      </c>
      <c r="N13" s="50" t="s">
        <v>37</v>
      </c>
      <c r="O13" s="10"/>
      <c r="Q13" s="5"/>
    </row>
    <row r="14" spans="1:17" ht="60" customHeight="1">
      <c r="A14" s="12" t="s">
        <v>25</v>
      </c>
      <c r="B14" s="29" t="s">
        <v>31</v>
      </c>
      <c r="C14" s="14" t="s">
        <v>63</v>
      </c>
      <c r="D14" s="25" t="s">
        <v>64</v>
      </c>
      <c r="E14" s="25" t="s">
        <v>65</v>
      </c>
      <c r="F14" s="34">
        <v>1535180.17</v>
      </c>
      <c r="G14" s="34">
        <v>1249383.8799999999</v>
      </c>
      <c r="H14" s="15">
        <f>+I14+J14</f>
        <v>999507.1</v>
      </c>
      <c r="I14" s="34">
        <v>999507.1</v>
      </c>
      <c r="J14" s="15">
        <v>0</v>
      </c>
      <c r="K14" s="16" t="s">
        <v>59</v>
      </c>
      <c r="L14" s="6">
        <f t="shared" si="1"/>
        <v>0.87931034482758619</v>
      </c>
      <c r="M14" s="14" t="s">
        <v>36</v>
      </c>
      <c r="N14" s="49" t="s">
        <v>37</v>
      </c>
      <c r="O14" s="10"/>
      <c r="Q14" s="5"/>
    </row>
    <row r="15" spans="1:17" ht="60" customHeight="1">
      <c r="A15" s="17" t="s">
        <v>26</v>
      </c>
      <c r="B15" s="18" t="s">
        <v>31</v>
      </c>
      <c r="C15" s="19" t="s">
        <v>66</v>
      </c>
      <c r="D15" s="26" t="s">
        <v>67</v>
      </c>
      <c r="E15" s="26" t="s">
        <v>68</v>
      </c>
      <c r="F15" s="33">
        <v>912411.52</v>
      </c>
      <c r="G15" s="33">
        <v>729297.98</v>
      </c>
      <c r="H15" s="20">
        <f>+I15+J15</f>
        <v>583438.37</v>
      </c>
      <c r="I15" s="33">
        <v>583438.37</v>
      </c>
      <c r="J15" s="20">
        <v>0</v>
      </c>
      <c r="K15" s="21" t="s">
        <v>59</v>
      </c>
      <c r="L15" s="22">
        <f t="shared" si="1"/>
        <v>0.87931034482758619</v>
      </c>
      <c r="M15" s="19" t="s">
        <v>36</v>
      </c>
      <c r="N15" s="50" t="s">
        <v>37</v>
      </c>
      <c r="O15" s="10"/>
      <c r="Q15" s="5"/>
    </row>
    <row r="16" spans="1:17" ht="60" customHeight="1">
      <c r="A16" s="12" t="s">
        <v>27</v>
      </c>
      <c r="B16" s="29" t="s">
        <v>31</v>
      </c>
      <c r="C16" s="14" t="s">
        <v>69</v>
      </c>
      <c r="D16" s="25" t="s">
        <v>70</v>
      </c>
      <c r="E16" s="25" t="s">
        <v>71</v>
      </c>
      <c r="F16" s="34">
        <v>3953826.63</v>
      </c>
      <c r="G16" s="34">
        <v>2810000.5</v>
      </c>
      <c r="H16" s="15">
        <f t="shared" ref="H16:H24" si="2">I16+J16</f>
        <v>1070891.1850000001</v>
      </c>
      <c r="I16" s="34">
        <v>817991.14</v>
      </c>
      <c r="J16" s="15">
        <f>G16*9%</f>
        <v>252900.04499999998</v>
      </c>
      <c r="K16" s="16" t="s">
        <v>72</v>
      </c>
      <c r="L16" s="6">
        <f t="shared" si="1"/>
        <v>0.84482758620689657</v>
      </c>
      <c r="M16" s="14" t="s">
        <v>36</v>
      </c>
      <c r="N16" s="49" t="s">
        <v>37</v>
      </c>
      <c r="O16" s="10"/>
      <c r="Q16" s="5"/>
    </row>
    <row r="17" spans="1:17" ht="60" customHeight="1">
      <c r="A17" s="17" t="s">
        <v>28</v>
      </c>
      <c r="B17" s="18" t="s">
        <v>31</v>
      </c>
      <c r="C17" s="19" t="s">
        <v>73</v>
      </c>
      <c r="D17" s="26" t="s">
        <v>74</v>
      </c>
      <c r="E17" s="26" t="s">
        <v>75</v>
      </c>
      <c r="F17" s="33">
        <v>5156211.41</v>
      </c>
      <c r="G17" s="33">
        <v>3917696.7</v>
      </c>
      <c r="H17" s="20">
        <f t="shared" si="2"/>
        <v>974767.94</v>
      </c>
      <c r="I17" s="33">
        <v>974767.94</v>
      </c>
      <c r="J17" s="20">
        <v>0</v>
      </c>
      <c r="K17" s="21" t="s">
        <v>76</v>
      </c>
      <c r="L17" s="22">
        <f t="shared" si="1"/>
        <v>0.82758620689655171</v>
      </c>
      <c r="M17" s="19" t="s">
        <v>36</v>
      </c>
      <c r="N17" s="50" t="s">
        <v>37</v>
      </c>
      <c r="O17" s="10"/>
      <c r="Q17" s="5"/>
    </row>
    <row r="18" spans="1:17" ht="117.75" customHeight="1">
      <c r="A18" s="12" t="s">
        <v>29</v>
      </c>
      <c r="B18" s="29" t="s">
        <v>31</v>
      </c>
      <c r="C18" s="14" t="s">
        <v>77</v>
      </c>
      <c r="D18" s="25" t="s">
        <v>78</v>
      </c>
      <c r="E18" s="25" t="s">
        <v>79</v>
      </c>
      <c r="F18" s="34">
        <v>3130157.68</v>
      </c>
      <c r="G18" s="34">
        <v>2544843.64</v>
      </c>
      <c r="H18" s="15">
        <f t="shared" si="2"/>
        <v>999869.08</v>
      </c>
      <c r="I18" s="34">
        <v>999869.08</v>
      </c>
      <c r="J18" s="15">
        <v>0</v>
      </c>
      <c r="K18" s="16" t="s">
        <v>80</v>
      </c>
      <c r="L18" s="6">
        <f t="shared" si="1"/>
        <v>0.81034482758620685</v>
      </c>
      <c r="M18" s="14" t="s">
        <v>36</v>
      </c>
      <c r="N18" s="49" t="s">
        <v>37</v>
      </c>
      <c r="O18" s="10"/>
      <c r="Q18" s="5"/>
    </row>
    <row r="19" spans="1:17" ht="60" customHeight="1">
      <c r="A19" s="17" t="s">
        <v>30</v>
      </c>
      <c r="B19" s="18" t="s">
        <v>31</v>
      </c>
      <c r="C19" s="19" t="s">
        <v>81</v>
      </c>
      <c r="D19" s="26" t="s">
        <v>82</v>
      </c>
      <c r="E19" s="26" t="s">
        <v>83</v>
      </c>
      <c r="F19" s="33">
        <v>1264685.01</v>
      </c>
      <c r="G19" s="33">
        <v>1028199.2</v>
      </c>
      <c r="H19" s="20">
        <f t="shared" si="2"/>
        <v>801995.39</v>
      </c>
      <c r="I19" s="33">
        <v>801995.39</v>
      </c>
      <c r="J19" s="20">
        <v>0</v>
      </c>
      <c r="K19" s="21" t="s">
        <v>80</v>
      </c>
      <c r="L19" s="22">
        <f t="shared" si="1"/>
        <v>0.81034482758620685</v>
      </c>
      <c r="M19" s="19" t="s">
        <v>36</v>
      </c>
      <c r="N19" s="47"/>
      <c r="O19" s="10"/>
      <c r="Q19" s="5"/>
    </row>
    <row r="20" spans="1:17" ht="60" customHeight="1">
      <c r="A20" s="12" t="s">
        <v>84</v>
      </c>
      <c r="B20" s="29" t="s">
        <v>31</v>
      </c>
      <c r="C20" s="14" t="s">
        <v>85</v>
      </c>
      <c r="D20" s="25" t="s">
        <v>86</v>
      </c>
      <c r="E20" s="25" t="s">
        <v>87</v>
      </c>
      <c r="F20" s="34">
        <v>4034738.85</v>
      </c>
      <c r="G20" s="34">
        <v>2357143.7799999998</v>
      </c>
      <c r="H20" s="15">
        <f t="shared" si="2"/>
        <v>1200642.4102</v>
      </c>
      <c r="I20" s="34">
        <v>988499.47</v>
      </c>
      <c r="J20" s="15">
        <f>G20*9%</f>
        <v>212142.94019999998</v>
      </c>
      <c r="K20" s="16" t="s">
        <v>88</v>
      </c>
      <c r="L20" s="6">
        <f t="shared" si="1"/>
        <v>0.7931034482758621</v>
      </c>
      <c r="M20" s="14" t="s">
        <v>36</v>
      </c>
      <c r="N20" s="48"/>
      <c r="O20" s="10"/>
      <c r="Q20" s="5"/>
    </row>
    <row r="21" spans="1:17" ht="60" customHeight="1">
      <c r="A21" s="17" t="s">
        <v>89</v>
      </c>
      <c r="B21" s="18" t="s">
        <v>31</v>
      </c>
      <c r="C21" s="19" t="s">
        <v>90</v>
      </c>
      <c r="D21" s="26" t="s">
        <v>91</v>
      </c>
      <c r="E21" s="26" t="s">
        <v>92</v>
      </c>
      <c r="F21" s="33">
        <v>1968098.8</v>
      </c>
      <c r="G21" s="33">
        <v>1599023.41</v>
      </c>
      <c r="H21" s="20">
        <f t="shared" si="2"/>
        <v>1143301.7468999999</v>
      </c>
      <c r="I21" s="33">
        <v>999389.64</v>
      </c>
      <c r="J21" s="20">
        <f>G21*9%</f>
        <v>143912.10689999998</v>
      </c>
      <c r="K21" s="21" t="s">
        <v>88</v>
      </c>
      <c r="L21" s="22">
        <f t="shared" si="1"/>
        <v>0.7931034482758621</v>
      </c>
      <c r="M21" s="19" t="s">
        <v>36</v>
      </c>
      <c r="N21" s="47"/>
      <c r="O21" s="10"/>
      <c r="Q21" s="5"/>
    </row>
    <row r="22" spans="1:17" ht="60" customHeight="1">
      <c r="A22" s="12" t="s">
        <v>93</v>
      </c>
      <c r="B22" s="13" t="s">
        <v>31</v>
      </c>
      <c r="C22" s="14" t="s">
        <v>94</v>
      </c>
      <c r="D22" s="25" t="s">
        <v>95</v>
      </c>
      <c r="E22" s="25" t="s">
        <v>96</v>
      </c>
      <c r="F22" s="34">
        <v>1701335.99</v>
      </c>
      <c r="G22" s="34">
        <v>1282058.58</v>
      </c>
      <c r="H22" s="15">
        <f>I22+J22</f>
        <v>1115262.7622</v>
      </c>
      <c r="I22" s="34">
        <v>999877.49</v>
      </c>
      <c r="J22" s="15">
        <f>G22*9%</f>
        <v>115385.27220000001</v>
      </c>
      <c r="K22" s="16" t="s">
        <v>88</v>
      </c>
      <c r="L22" s="6">
        <f>K22/58</f>
        <v>0.7931034482758621</v>
      </c>
      <c r="M22" s="14" t="s">
        <v>36</v>
      </c>
      <c r="N22" s="48"/>
      <c r="O22" s="10"/>
      <c r="Q22" s="5"/>
    </row>
    <row r="23" spans="1:17" ht="60" customHeight="1">
      <c r="A23" s="17" t="s">
        <v>97</v>
      </c>
      <c r="B23" s="46" t="s">
        <v>31</v>
      </c>
      <c r="C23" s="19" t="s">
        <v>98</v>
      </c>
      <c r="D23" s="26" t="s">
        <v>99</v>
      </c>
      <c r="E23" s="26" t="s">
        <v>100</v>
      </c>
      <c r="F23" s="33">
        <v>1161293.25</v>
      </c>
      <c r="G23" s="33">
        <v>953775.02</v>
      </c>
      <c r="H23" s="20">
        <f t="shared" si="2"/>
        <v>829688.88179999997</v>
      </c>
      <c r="I23" s="33">
        <v>743849.13</v>
      </c>
      <c r="J23" s="20">
        <f>G23*9%</f>
        <v>85839.751799999998</v>
      </c>
      <c r="K23" s="21" t="s">
        <v>101</v>
      </c>
      <c r="L23" s="22">
        <f t="shared" si="1"/>
        <v>0.77586206896551724</v>
      </c>
      <c r="M23" s="19" t="s">
        <v>36</v>
      </c>
      <c r="N23" s="47"/>
      <c r="O23" s="10"/>
      <c r="Q23" s="5"/>
    </row>
    <row r="24" spans="1:17" ht="60" customHeight="1">
      <c r="A24" s="12" t="s">
        <v>102</v>
      </c>
      <c r="B24" s="13" t="s">
        <v>31</v>
      </c>
      <c r="C24" s="14" t="s">
        <v>103</v>
      </c>
      <c r="D24" s="25" t="s">
        <v>104</v>
      </c>
      <c r="E24" s="25" t="s">
        <v>105</v>
      </c>
      <c r="F24" s="34">
        <v>1151407.94</v>
      </c>
      <c r="G24" s="34">
        <v>847604.02</v>
      </c>
      <c r="H24" s="15">
        <f t="shared" si="2"/>
        <v>661131.13179999997</v>
      </c>
      <c r="I24" s="34">
        <v>584846.77</v>
      </c>
      <c r="J24" s="15">
        <f>G24*9%</f>
        <v>76284.361799999999</v>
      </c>
      <c r="K24" s="16" t="s">
        <v>101</v>
      </c>
      <c r="L24" s="6">
        <f t="shared" si="1"/>
        <v>0.77586206896551724</v>
      </c>
      <c r="M24" s="14" t="s">
        <v>36</v>
      </c>
      <c r="N24" s="48"/>
      <c r="O24" s="10"/>
      <c r="Q24" s="5"/>
    </row>
    <row r="25" spans="1:17" s="53" customFormat="1" ht="66" customHeight="1">
      <c r="A25" s="17" t="s">
        <v>106</v>
      </c>
      <c r="B25" s="46" t="s">
        <v>31</v>
      </c>
      <c r="C25" s="19" t="s">
        <v>107</v>
      </c>
      <c r="D25" s="26" t="s">
        <v>108</v>
      </c>
      <c r="E25" s="26" t="s">
        <v>109</v>
      </c>
      <c r="F25" s="33">
        <v>1323825.44</v>
      </c>
      <c r="G25" s="33">
        <v>1006932.93</v>
      </c>
      <c r="H25" s="20">
        <f>I25+J25</f>
        <v>805546.35</v>
      </c>
      <c r="I25" s="33">
        <v>805546.35</v>
      </c>
      <c r="J25" s="20">
        <v>0</v>
      </c>
      <c r="K25" s="21" t="s">
        <v>101</v>
      </c>
      <c r="L25" s="22">
        <f>K25/58</f>
        <v>0.77586206896551724</v>
      </c>
      <c r="M25" s="19" t="s">
        <v>36</v>
      </c>
      <c r="N25" s="47"/>
      <c r="O25" s="55"/>
      <c r="Q25" s="54"/>
    </row>
    <row r="26" spans="1:17" s="53" customFormat="1" ht="66" customHeight="1">
      <c r="A26" s="68" t="s">
        <v>110</v>
      </c>
      <c r="B26" s="13" t="s">
        <v>31</v>
      </c>
      <c r="C26" s="14" t="s">
        <v>111</v>
      </c>
      <c r="D26" s="25" t="s">
        <v>112</v>
      </c>
      <c r="E26" s="25" t="s">
        <v>113</v>
      </c>
      <c r="F26" s="34">
        <v>3769950</v>
      </c>
      <c r="G26" s="34">
        <v>3065000</v>
      </c>
      <c r="H26" s="15">
        <f>I26+J26</f>
        <v>1275653</v>
      </c>
      <c r="I26" s="34">
        <v>999803</v>
      </c>
      <c r="J26" s="15">
        <f>G26*9%</f>
        <v>275850</v>
      </c>
      <c r="K26" s="16" t="s">
        <v>101</v>
      </c>
      <c r="L26" s="6">
        <f>K26/58</f>
        <v>0.77586206896551724</v>
      </c>
      <c r="M26" s="14" t="s">
        <v>36</v>
      </c>
      <c r="N26" s="48"/>
      <c r="O26" s="55"/>
      <c r="Q26" s="54"/>
    </row>
    <row r="27" spans="1:17" s="53" customFormat="1" ht="66" customHeight="1">
      <c r="A27" s="19" t="s">
        <v>114</v>
      </c>
      <c r="B27" s="46" t="s">
        <v>31</v>
      </c>
      <c r="C27" s="19" t="s">
        <v>115</v>
      </c>
      <c r="D27" s="26" t="s">
        <v>116</v>
      </c>
      <c r="E27" s="26" t="s">
        <v>117</v>
      </c>
      <c r="F27" s="33">
        <v>2032911.98</v>
      </c>
      <c r="G27" s="33">
        <v>1578400</v>
      </c>
      <c r="H27" s="20">
        <f>I27+J27</f>
        <v>1134511.58</v>
      </c>
      <c r="I27" s="33">
        <v>992455.58</v>
      </c>
      <c r="J27" s="20">
        <f>G27*9%</f>
        <v>142056</v>
      </c>
      <c r="K27" s="21" t="s">
        <v>118</v>
      </c>
      <c r="L27" s="22">
        <f t="shared" ref="L27:L29" si="3">K27/58</f>
        <v>0.75862068965517238</v>
      </c>
      <c r="M27" s="19" t="s">
        <v>36</v>
      </c>
      <c r="N27" s="47"/>
      <c r="O27" s="55"/>
      <c r="Q27" s="54"/>
    </row>
    <row r="28" spans="1:17" s="53" customFormat="1" ht="66" customHeight="1">
      <c r="A28" s="69" t="s">
        <v>120</v>
      </c>
      <c r="B28" s="32" t="s">
        <v>31</v>
      </c>
      <c r="C28" s="69" t="s">
        <v>121</v>
      </c>
      <c r="D28" s="43" t="s">
        <v>122</v>
      </c>
      <c r="E28" s="43" t="s">
        <v>123</v>
      </c>
      <c r="F28" s="44">
        <v>2746590</v>
      </c>
      <c r="G28" s="44">
        <v>1600000</v>
      </c>
      <c r="H28" s="45">
        <f t="shared" ref="H28:H29" si="4">I28+J28</f>
        <v>1000000</v>
      </c>
      <c r="I28" s="44">
        <v>1000000</v>
      </c>
      <c r="J28" s="45">
        <v>0</v>
      </c>
      <c r="K28" s="70" t="s">
        <v>118</v>
      </c>
      <c r="L28" s="71">
        <f t="shared" si="3"/>
        <v>0.75862068965517238</v>
      </c>
      <c r="M28" s="69" t="s">
        <v>36</v>
      </c>
      <c r="N28" s="72" t="s">
        <v>185</v>
      </c>
      <c r="O28" s="55"/>
      <c r="Q28" s="54"/>
    </row>
    <row r="29" spans="1:17" s="53" customFormat="1" ht="66" customHeight="1">
      <c r="A29" s="19" t="s">
        <v>124</v>
      </c>
      <c r="B29" s="46" t="s">
        <v>31</v>
      </c>
      <c r="C29" s="19" t="s">
        <v>125</v>
      </c>
      <c r="D29" s="26" t="s">
        <v>126</v>
      </c>
      <c r="E29" s="26" t="s">
        <v>127</v>
      </c>
      <c r="F29" s="33">
        <v>2042003.93</v>
      </c>
      <c r="G29" s="33">
        <v>1660165.79</v>
      </c>
      <c r="H29" s="20">
        <f t="shared" si="4"/>
        <v>996099.48</v>
      </c>
      <c r="I29" s="33">
        <v>996099.48</v>
      </c>
      <c r="J29" s="20">
        <v>0</v>
      </c>
      <c r="K29" s="21" t="s">
        <v>118</v>
      </c>
      <c r="L29" s="22">
        <f t="shared" si="3"/>
        <v>0.75862068965517238</v>
      </c>
      <c r="M29" s="19" t="s">
        <v>36</v>
      </c>
      <c r="N29" s="47"/>
      <c r="O29" s="55"/>
      <c r="Q29" s="54"/>
    </row>
    <row r="30" spans="1:17" s="53" customFormat="1" ht="66" customHeight="1">
      <c r="A30" s="32" t="s">
        <v>131</v>
      </c>
      <c r="B30" s="32" t="s">
        <v>31</v>
      </c>
      <c r="C30" s="69" t="s">
        <v>132</v>
      </c>
      <c r="D30" s="43" t="s">
        <v>133</v>
      </c>
      <c r="E30" s="43" t="s">
        <v>134</v>
      </c>
      <c r="F30" s="44">
        <v>4698849.76</v>
      </c>
      <c r="G30" s="44">
        <v>2557838.04</v>
      </c>
      <c r="H30" s="45">
        <f>I30+J30</f>
        <v>999858.89</v>
      </c>
      <c r="I30" s="44">
        <v>999858.89</v>
      </c>
      <c r="J30" s="45">
        <v>0</v>
      </c>
      <c r="K30" s="70" t="s">
        <v>135</v>
      </c>
      <c r="L30" s="71">
        <f>K30/58</f>
        <v>0.74137931034482762</v>
      </c>
      <c r="M30" s="69" t="s">
        <v>36</v>
      </c>
      <c r="N30" s="72" t="s">
        <v>119</v>
      </c>
      <c r="O30" s="55"/>
      <c r="Q30" s="54"/>
    </row>
    <row r="31" spans="1:17" ht="66" customHeight="1">
      <c r="A31" s="51" t="s">
        <v>37</v>
      </c>
      <c r="B31" s="51" t="s">
        <v>37</v>
      </c>
      <c r="C31" s="51" t="s">
        <v>37</v>
      </c>
      <c r="D31" s="51" t="s">
        <v>37</v>
      </c>
      <c r="E31" s="26" t="s">
        <v>128</v>
      </c>
      <c r="F31" s="33">
        <f>SUM(F6:F30)</f>
        <v>82666099.500000015</v>
      </c>
      <c r="G31" s="33">
        <f t="shared" ref="G31:J31" si="5">SUM(G6:G30)</f>
        <v>52883766.880000003</v>
      </c>
      <c r="H31" s="33">
        <f t="shared" si="5"/>
        <v>25748691.2885</v>
      </c>
      <c r="I31" s="33">
        <f t="shared" si="5"/>
        <v>22782781.730000004</v>
      </c>
      <c r="J31" s="33">
        <f t="shared" si="5"/>
        <v>2965909.5585000003</v>
      </c>
      <c r="K31" s="52" t="s">
        <v>37</v>
      </c>
      <c r="L31" s="52" t="s">
        <v>37</v>
      </c>
      <c r="M31" s="52" t="s">
        <v>37</v>
      </c>
      <c r="N31" s="52" t="s">
        <v>37</v>
      </c>
      <c r="O31" s="10"/>
      <c r="Q31" s="5"/>
    </row>
    <row r="32" spans="1:17" ht="66" customHeight="1">
      <c r="A32" s="78" t="s">
        <v>129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80"/>
      <c r="O32" s="10"/>
      <c r="Q32" s="5"/>
    </row>
    <row r="33" spans="1:17" ht="76.5" customHeight="1">
      <c r="A33" s="7" t="s">
        <v>3</v>
      </c>
      <c r="B33" s="7" t="s">
        <v>4</v>
      </c>
      <c r="C33" s="7" t="s">
        <v>5</v>
      </c>
      <c r="D33" s="7" t="s">
        <v>6</v>
      </c>
      <c r="E33" s="7" t="s">
        <v>7</v>
      </c>
      <c r="F33" s="7" t="s">
        <v>8</v>
      </c>
      <c r="G33" s="7" t="s">
        <v>9</v>
      </c>
      <c r="H33" s="7" t="s">
        <v>10</v>
      </c>
      <c r="I33" s="7" t="s">
        <v>11</v>
      </c>
      <c r="J33" s="7" t="s">
        <v>130</v>
      </c>
      <c r="K33" s="7" t="s">
        <v>13</v>
      </c>
      <c r="L33" s="8" t="s">
        <v>14</v>
      </c>
      <c r="M33" s="8" t="s">
        <v>15</v>
      </c>
      <c r="N33" s="7" t="s">
        <v>16</v>
      </c>
      <c r="O33" s="10"/>
      <c r="Q33" s="5"/>
    </row>
    <row r="34" spans="1:17" ht="66" customHeight="1">
      <c r="A34" s="9" t="s">
        <v>17</v>
      </c>
      <c r="B34" s="27" t="s">
        <v>18</v>
      </c>
      <c r="C34" s="27" t="s">
        <v>19</v>
      </c>
      <c r="D34" s="27" t="s">
        <v>20</v>
      </c>
      <c r="E34" s="27" t="s">
        <v>21</v>
      </c>
      <c r="F34" s="27" t="s">
        <v>22</v>
      </c>
      <c r="G34" s="27" t="s">
        <v>23</v>
      </c>
      <c r="H34" s="27" t="s">
        <v>24</v>
      </c>
      <c r="I34" s="27" t="s">
        <v>25</v>
      </c>
      <c r="J34" s="27" t="s">
        <v>26</v>
      </c>
      <c r="K34" s="27" t="s">
        <v>27</v>
      </c>
      <c r="L34" s="11" t="s">
        <v>28</v>
      </c>
      <c r="M34" s="11" t="s">
        <v>29</v>
      </c>
      <c r="N34" s="11" t="s">
        <v>30</v>
      </c>
      <c r="O34" s="10"/>
      <c r="P34" s="67"/>
      <c r="Q34" s="5"/>
    </row>
    <row r="35" spans="1:17" ht="66" customHeight="1">
      <c r="A35" s="38">
        <v>26</v>
      </c>
      <c r="B35" s="29" t="s">
        <v>31</v>
      </c>
      <c r="C35" s="14" t="s">
        <v>136</v>
      </c>
      <c r="D35" s="25" t="s">
        <v>137</v>
      </c>
      <c r="E35" s="25" t="s">
        <v>138</v>
      </c>
      <c r="F35" s="34">
        <v>1270908.3400000001</v>
      </c>
      <c r="G35" s="34">
        <v>917000</v>
      </c>
      <c r="H35" s="45">
        <f t="shared" ref="H35:H38" si="6">I35+J35</f>
        <v>733600</v>
      </c>
      <c r="I35" s="34">
        <v>733600</v>
      </c>
      <c r="J35" s="15">
        <v>0</v>
      </c>
      <c r="K35" s="16">
        <v>42.5</v>
      </c>
      <c r="L35" s="6">
        <f t="shared" ref="L35:L40" si="7">K35/58</f>
        <v>0.73275862068965514</v>
      </c>
      <c r="M35" s="14" t="s">
        <v>36</v>
      </c>
      <c r="N35" s="48"/>
      <c r="O35" s="10"/>
      <c r="Q35" s="5"/>
    </row>
    <row r="36" spans="1:17" s="53" customFormat="1" ht="93.75" customHeight="1">
      <c r="A36" s="17" t="s">
        <v>139</v>
      </c>
      <c r="B36" s="18" t="s">
        <v>31</v>
      </c>
      <c r="C36" s="19" t="s">
        <v>140</v>
      </c>
      <c r="D36" s="26" t="s">
        <v>141</v>
      </c>
      <c r="E36" s="26" t="s">
        <v>142</v>
      </c>
      <c r="F36" s="33">
        <v>1295754.58</v>
      </c>
      <c r="G36" s="33">
        <v>1043459</v>
      </c>
      <c r="H36" s="20">
        <f>I36+J36</f>
        <v>928678.51</v>
      </c>
      <c r="I36" s="33">
        <v>834767.2</v>
      </c>
      <c r="J36" s="20">
        <f>G36*9%</f>
        <v>93911.31</v>
      </c>
      <c r="K36" s="56">
        <v>41</v>
      </c>
      <c r="L36" s="22">
        <f>K36/58</f>
        <v>0.7068965517241379</v>
      </c>
      <c r="M36" s="19" t="s">
        <v>36</v>
      </c>
      <c r="N36" s="47" t="s">
        <v>143</v>
      </c>
      <c r="O36" s="55"/>
      <c r="Q36" s="54"/>
    </row>
    <row r="37" spans="1:17" ht="66" customHeight="1">
      <c r="A37" s="38">
        <v>28</v>
      </c>
      <c r="B37" s="13" t="s">
        <v>31</v>
      </c>
      <c r="C37" s="14" t="s">
        <v>144</v>
      </c>
      <c r="D37" s="25" t="s">
        <v>145</v>
      </c>
      <c r="E37" s="25" t="s">
        <v>146</v>
      </c>
      <c r="F37" s="34">
        <v>1298880</v>
      </c>
      <c r="G37" s="34">
        <v>1006000</v>
      </c>
      <c r="H37" s="15">
        <f t="shared" si="6"/>
        <v>804800</v>
      </c>
      <c r="I37" s="34">
        <v>804800</v>
      </c>
      <c r="J37" s="15">
        <v>0</v>
      </c>
      <c r="K37" s="16" t="s">
        <v>147</v>
      </c>
      <c r="L37" s="6">
        <f t="shared" si="7"/>
        <v>0.68965517241379315</v>
      </c>
      <c r="M37" s="14" t="s">
        <v>36</v>
      </c>
      <c r="N37" s="48"/>
      <c r="O37" s="10"/>
      <c r="Q37" s="5"/>
    </row>
    <row r="38" spans="1:17" ht="66" customHeight="1">
      <c r="A38" s="17" t="s">
        <v>148</v>
      </c>
      <c r="B38" s="46" t="s">
        <v>31</v>
      </c>
      <c r="C38" s="19" t="s">
        <v>149</v>
      </c>
      <c r="D38" s="26" t="s">
        <v>150</v>
      </c>
      <c r="E38" s="26" t="s">
        <v>151</v>
      </c>
      <c r="F38" s="33">
        <v>1412940.24</v>
      </c>
      <c r="G38" s="33">
        <v>1106231.9099999999</v>
      </c>
      <c r="H38" s="20">
        <f t="shared" si="6"/>
        <v>884985.53</v>
      </c>
      <c r="I38" s="33">
        <v>884985.53</v>
      </c>
      <c r="J38" s="20">
        <v>0</v>
      </c>
      <c r="K38" s="21" t="s">
        <v>147</v>
      </c>
      <c r="L38" s="22">
        <f t="shared" si="7"/>
        <v>0.68965517241379315</v>
      </c>
      <c r="M38" s="19" t="s">
        <v>36</v>
      </c>
      <c r="N38" s="47"/>
      <c r="O38" s="10"/>
      <c r="Q38" s="5"/>
    </row>
    <row r="39" spans="1:17" ht="66" customHeight="1">
      <c r="A39" s="38">
        <v>30</v>
      </c>
      <c r="B39" s="29" t="s">
        <v>31</v>
      </c>
      <c r="C39" s="14" t="s">
        <v>152</v>
      </c>
      <c r="D39" s="25" t="s">
        <v>153</v>
      </c>
      <c r="E39" s="25" t="s">
        <v>154</v>
      </c>
      <c r="F39" s="34">
        <v>3843504</v>
      </c>
      <c r="G39" s="34">
        <v>1349294</v>
      </c>
      <c r="H39" s="15">
        <f>I39+J39</f>
        <v>1052449.32</v>
      </c>
      <c r="I39" s="34">
        <v>931012.86</v>
      </c>
      <c r="J39" s="15">
        <f>G39*9%</f>
        <v>121436.45999999999</v>
      </c>
      <c r="K39" s="16" t="s">
        <v>155</v>
      </c>
      <c r="L39" s="6">
        <f t="shared" si="7"/>
        <v>0.67241379310344829</v>
      </c>
      <c r="M39" s="14" t="s">
        <v>36</v>
      </c>
      <c r="N39" s="48"/>
      <c r="O39" s="10"/>
      <c r="Q39" s="5"/>
    </row>
    <row r="40" spans="1:17" s="53" customFormat="1" ht="66.75" customHeight="1">
      <c r="A40" s="17" t="s">
        <v>156</v>
      </c>
      <c r="B40" s="18" t="s">
        <v>31</v>
      </c>
      <c r="C40" s="23" t="s">
        <v>157</v>
      </c>
      <c r="D40" s="41" t="s">
        <v>158</v>
      </c>
      <c r="E40" s="40" t="s">
        <v>159</v>
      </c>
      <c r="F40" s="35">
        <v>12682983.57</v>
      </c>
      <c r="G40" s="35">
        <v>2000000</v>
      </c>
      <c r="H40" s="20">
        <f>I40+J40</f>
        <v>1000000</v>
      </c>
      <c r="I40" s="35">
        <v>1000000</v>
      </c>
      <c r="J40" s="20">
        <v>0</v>
      </c>
      <c r="K40" s="65">
        <v>38.5</v>
      </c>
      <c r="L40" s="22">
        <f t="shared" si="7"/>
        <v>0.66379310344827591</v>
      </c>
      <c r="M40" s="19" t="s">
        <v>36</v>
      </c>
      <c r="N40" s="24" t="s">
        <v>143</v>
      </c>
      <c r="Q40" s="54"/>
    </row>
    <row r="41" spans="1:17" s="53" customFormat="1" ht="66.75" customHeight="1">
      <c r="A41" s="38">
        <v>32</v>
      </c>
      <c r="B41" s="13" t="s">
        <v>31</v>
      </c>
      <c r="C41" s="58" t="s">
        <v>160</v>
      </c>
      <c r="D41" s="59" t="s">
        <v>161</v>
      </c>
      <c r="E41" s="60" t="s">
        <v>162</v>
      </c>
      <c r="F41" s="61">
        <v>1307605</v>
      </c>
      <c r="G41" s="61">
        <v>1076006.1000000001</v>
      </c>
      <c r="H41" s="15">
        <f>I41+J41</f>
        <v>860804.87</v>
      </c>
      <c r="I41" s="61">
        <v>860804.87</v>
      </c>
      <c r="J41" s="15">
        <v>0</v>
      </c>
      <c r="K41" s="64">
        <v>36</v>
      </c>
      <c r="L41" s="62">
        <f>K41/58</f>
        <v>0.62068965517241381</v>
      </c>
      <c r="M41" s="14" t="s">
        <v>36</v>
      </c>
      <c r="N41" s="63" t="s">
        <v>143</v>
      </c>
      <c r="Q41" s="54"/>
    </row>
    <row r="42" spans="1:17" ht="48" customHeight="1">
      <c r="A42" s="28" t="s">
        <v>37</v>
      </c>
      <c r="B42" s="28" t="s">
        <v>37</v>
      </c>
      <c r="C42" s="28" t="s">
        <v>37</v>
      </c>
      <c r="D42" s="28" t="s">
        <v>37</v>
      </c>
      <c r="E42" s="43" t="s">
        <v>128</v>
      </c>
      <c r="F42" s="44">
        <f>SUM(F35:F41)</f>
        <v>23112575.73</v>
      </c>
      <c r="G42" s="44">
        <f t="shared" ref="G42:J42" si="8">SUM(G35:G41)</f>
        <v>8497991.0099999998</v>
      </c>
      <c r="H42" s="44">
        <f t="shared" si="8"/>
        <v>6265318.2300000004</v>
      </c>
      <c r="I42" s="44">
        <f t="shared" si="8"/>
        <v>6049970.46</v>
      </c>
      <c r="J42" s="44">
        <f t="shared" si="8"/>
        <v>215347.77</v>
      </c>
      <c r="K42" s="28" t="s">
        <v>37</v>
      </c>
      <c r="L42" s="28" t="s">
        <v>37</v>
      </c>
      <c r="M42" s="28" t="s">
        <v>37</v>
      </c>
      <c r="N42" s="28" t="s">
        <v>37</v>
      </c>
      <c r="Q42" s="5"/>
    </row>
    <row r="43" spans="1:17" ht="32.25" customHeight="1">
      <c r="A43" s="30" t="s">
        <v>163</v>
      </c>
      <c r="B43" s="31"/>
      <c r="C43" s="31"/>
      <c r="D43" s="31"/>
      <c r="E43" s="31"/>
    </row>
    <row r="44" spans="1:17" ht="32.25" customHeight="1">
      <c r="A44" s="30" t="s">
        <v>164</v>
      </c>
      <c r="B44" s="31"/>
      <c r="C44" s="31"/>
      <c r="D44" s="31"/>
      <c r="E44" s="31"/>
      <c r="F44" s="2"/>
      <c r="G44" s="2"/>
      <c r="H44" s="2"/>
      <c r="I44" s="2"/>
      <c r="J44" s="2"/>
      <c r="K44" s="2"/>
    </row>
    <row r="45" spans="1:17" ht="36" customHeight="1">
      <c r="A45" s="30" t="s">
        <v>165</v>
      </c>
      <c r="B45" s="31"/>
      <c r="C45" s="31"/>
      <c r="D45" s="31"/>
      <c r="E45" s="31"/>
    </row>
    <row r="46" spans="1:17" ht="32.25" customHeight="1">
      <c r="A46" s="30" t="s">
        <v>166</v>
      </c>
      <c r="B46" s="30" t="s">
        <v>167</v>
      </c>
      <c r="C46" s="30"/>
      <c r="D46" s="30"/>
      <c r="E46" s="31"/>
      <c r="F46" s="2"/>
      <c r="G46" s="2"/>
      <c r="H46" s="2"/>
      <c r="I46" s="2"/>
      <c r="J46" s="2"/>
      <c r="K46" s="2"/>
    </row>
    <row r="49" ht="53.25" hidden="1" customHeight="1"/>
    <row r="50" ht="67.5" hidden="1" customHeight="1"/>
    <row r="51" ht="47.25" hidden="1" customHeight="1"/>
    <row r="52" ht="51" hidden="1" customHeight="1"/>
    <row r="53" ht="45.75" hidden="1" customHeight="1"/>
    <row r="54" ht="47.25" hidden="1" customHeight="1"/>
  </sheetData>
  <autoFilter ref="A4:N48"/>
  <sortState ref="A4:N28">
    <sortCondition descending="1" ref="K4:K28"/>
  </sortState>
  <mergeCells count="4">
    <mergeCell ref="A1:N1"/>
    <mergeCell ref="A3:N3"/>
    <mergeCell ref="A2:N2"/>
    <mergeCell ref="A32:N32"/>
  </mergeCells>
  <phoneticPr fontId="26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9" orientation="landscape" r:id="rId1"/>
  <headerFooter>
    <oddFooter>Strona &amp;P z &amp;N</oddFooter>
  </headerFooter>
  <rowBreaks count="2" manualBreakCount="2">
    <brk id="37" max="13" man="1"/>
    <brk id="46" max="13" man="1"/>
  </rowBreaks>
  <ignoredErrors>
    <ignoredError sqref="A6:A8 K37:K38 M37:M38 K39 K35 M10:M21 K10:K21 K23:K24 M23:M24 M35 M39 K6:K8 M6:M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9" t="s">
        <v>168</v>
      </c>
    </row>
    <row r="2" spans="1:1">
      <c r="A2" s="39" t="s">
        <v>169</v>
      </c>
    </row>
    <row r="3" spans="1:1">
      <c r="A3" s="39" t="s">
        <v>170</v>
      </c>
    </row>
    <row r="4" spans="1:1">
      <c r="A4" s="39" t="s">
        <v>171</v>
      </c>
    </row>
    <row r="5" spans="1:1">
      <c r="A5" s="39" t="s">
        <v>172</v>
      </c>
    </row>
    <row r="6" spans="1:1">
      <c r="A6" s="39" t="s">
        <v>173</v>
      </c>
    </row>
    <row r="7" spans="1:1">
      <c r="A7" s="39" t="s">
        <v>174</v>
      </c>
    </row>
    <row r="8" spans="1:1">
      <c r="A8" s="39" t="s">
        <v>175</v>
      </c>
    </row>
    <row r="9" spans="1:1">
      <c r="A9" s="39" t="s">
        <v>176</v>
      </c>
    </row>
    <row r="10" spans="1:1">
      <c r="A10" s="39" t="s">
        <v>177</v>
      </c>
    </row>
    <row r="11" spans="1:1">
      <c r="A11" s="39" t="s">
        <v>178</v>
      </c>
    </row>
    <row r="12" spans="1:1">
      <c r="A12" s="39" t="s">
        <v>179</v>
      </c>
    </row>
    <row r="13" spans="1:1">
      <c r="A13" s="39" t="s">
        <v>180</v>
      </c>
    </row>
    <row r="14" spans="1:1">
      <c r="A14" s="39" t="s">
        <v>181</v>
      </c>
    </row>
    <row r="15" spans="1:1">
      <c r="A15" s="39" t="s">
        <v>182</v>
      </c>
    </row>
    <row r="16" spans="1:1">
      <c r="A16" s="39" t="s">
        <v>183</v>
      </c>
    </row>
    <row r="17" spans="1:1">
      <c r="A17" t="s">
        <v>184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5" ma:contentTypeDescription="Utwórz nowy dokument." ma:contentTypeScope="" ma:versionID="fe9d2a7c4690eb6d946847e447d33cb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bc0a389bd4edfa815c53b41fa194b01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8EF8E-A6EA-4923-BA56-27219C594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5.3.105</vt:lpstr>
      <vt:lpstr>Rewitalizacja</vt:lpstr>
      <vt:lpstr>kurs</vt:lpstr>
      <vt:lpstr>'5.3.105'!Obszar_wydruku</vt:lpstr>
      <vt:lpstr>rewitalizacja</vt:lpstr>
      <vt:lpstr>'5.3.105'!Tytuły_wydruku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Magdalena Abram</cp:lastModifiedBy>
  <cp:revision/>
  <dcterms:created xsi:type="dcterms:W3CDTF">2016-04-12T10:40:23Z</dcterms:created>
  <dcterms:modified xsi:type="dcterms:W3CDTF">2022-07-27T05:32:46Z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