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170" windowHeight="6135"/>
  </bookViews>
  <sheets>
    <sheet name="Lista projektów " sheetId="3" r:id="rId1"/>
  </sheets>
  <definedNames>
    <definedName name="_xlnm.Print_Area" localSheetId="0">'Lista projektów '!$A$1:$K$24</definedName>
  </definedNames>
  <calcPr calcId="125725"/>
</workbook>
</file>

<file path=xl/calcChain.xml><?xml version="1.0" encoding="utf-8"?>
<calcChain xmlns="http://schemas.openxmlformats.org/spreadsheetml/2006/main">
  <c r="E22" i="3"/>
  <c r="F22"/>
  <c r="E21"/>
  <c r="E23" s="1"/>
  <c r="F20"/>
  <c r="F23" s="1"/>
  <c r="J12"/>
  <c r="I12"/>
  <c r="H12"/>
</calcChain>
</file>

<file path=xl/sharedStrings.xml><?xml version="1.0" encoding="utf-8"?>
<sst xmlns="http://schemas.openxmlformats.org/spreadsheetml/2006/main" count="76" uniqueCount="56">
  <si>
    <t>Lp.</t>
  </si>
  <si>
    <t>Tytuł projektu</t>
  </si>
  <si>
    <t>Wartość projektu</t>
  </si>
  <si>
    <t>Wyniki oceny [gdy oceniane kryteria miały charakter punktowy]</t>
  </si>
  <si>
    <t>Wartość unijnego dofinansowania</t>
  </si>
  <si>
    <t>Poddziałanie</t>
  </si>
  <si>
    <t>Nazwa wnioskodawcy</t>
  </si>
  <si>
    <t xml:space="preserve">Priorytet/Działanie </t>
  </si>
  <si>
    <t>Instytucja organizująca konkurs / Instytucja prowadząca nabór</t>
  </si>
  <si>
    <t>1.</t>
  </si>
  <si>
    <t>2.</t>
  </si>
  <si>
    <t>Numer RPMA</t>
  </si>
  <si>
    <t>PRÓG WYCZERPANIA ALOKACJI*</t>
  </si>
  <si>
    <t>* Poniżej progu punktowego zamieszczone zostają projekty, które uzyskały wymagane minimum punktowe, jednak ze względu na ustalona kwotę alokacji nie mogą zostać skierowane do dofinansowania</t>
  </si>
  <si>
    <t>Wnioskowane dofinansowanie</t>
  </si>
  <si>
    <t>Suma:</t>
  </si>
  <si>
    <t>EURO</t>
  </si>
  <si>
    <t>PLN</t>
  </si>
  <si>
    <t>Wartość wnioskowanego dofinansowania projektów, które uzyskały wymagane minimum punktowe i zostały skierowane do dofinansowania</t>
  </si>
  <si>
    <t xml:space="preserve">Kurs Euro EBC </t>
  </si>
  <si>
    <t>Pozostała alokacja  przeznaczona na konkurs</t>
  </si>
  <si>
    <t xml:space="preserve">5% wartości dofinansowania na procedurę odwoławczą </t>
  </si>
  <si>
    <t>Mazowiecka Jednostka Wdrażania Programów Unijnych</t>
  </si>
  <si>
    <t>RPMA.10.01.02-14-5120/16</t>
  </si>
  <si>
    <t xml:space="preserve">Wsparcie dla uczniów Gminy Nadarzyn </t>
  </si>
  <si>
    <t>Gmina Nadarzyn</t>
  </si>
  <si>
    <t>Oś priorytetowa X Edukacja dla rozwoju regionu, Działanie 10.1 Kształcenie i rozwój dzieci i młodzieży</t>
  </si>
  <si>
    <t>RPMA.10.01.02-14-5110/16</t>
  </si>
  <si>
    <t>Nauka bez tajemnic - wsparcie uczniów z terenu gminy Błonie poprzez wyrównywanie ich szans edukacyjnych oraz wykorzystanie nauczania opartego na metodzie eksperymentu.</t>
  </si>
  <si>
    <t>Gmina Błonie</t>
  </si>
  <si>
    <t>3.</t>
  </si>
  <si>
    <t>RPMA.10.01.02-14-5097/16</t>
  </si>
  <si>
    <t>MoboLab - roboty i tablety w Twojej szkole</t>
  </si>
  <si>
    <t>Fundacja Rozwoju Społeczeństwa Informacyjnego</t>
  </si>
  <si>
    <t>4.</t>
  </si>
  <si>
    <t>RPMA.10.01.02-14-5140/16</t>
  </si>
  <si>
    <t>Wsparcie uczniów i nauczycieli Niepublicznej Szkoły Podstawowej Animus w Kobyłce</t>
  </si>
  <si>
    <t>Grupa Szkoleniowo Doradcza Europlus Sp. z o. o.</t>
  </si>
  <si>
    <t>5.</t>
  </si>
  <si>
    <t>RPMA.10.01.02-14-5121/16</t>
  </si>
  <si>
    <t>SZKOŁA RÓWNYCH SZANS - VII EDYCJA</t>
  </si>
  <si>
    <t xml:space="preserve">Fundacja Rozwoju Demokracji Lokalnej </t>
  </si>
  <si>
    <t>6.</t>
  </si>
  <si>
    <t>RPMA.10.01.02-14-5106/16</t>
  </si>
  <si>
    <t xml:space="preserve">Zawodowe Kruczki  </t>
  </si>
  <si>
    <t>Miasto Stołeczne Warszawa/Dzielnica Ursus m.st. Warszawy</t>
  </si>
  <si>
    <t>7.</t>
  </si>
  <si>
    <t>RPMA.10.01.02-14-5107/16</t>
  </si>
  <si>
    <t>Dobry start w przyszłość - rozwój kompetencji kluczowych na rynku pracy uczniów Zespołu Szkół nr 121</t>
  </si>
  <si>
    <t>M. st. Warszawa/Dzielnica Śródmieście m.st. Warszawy</t>
  </si>
  <si>
    <t>Analiza wykorzystania alokacji w ramach konkursu  nr RPMA.10.01.02-IP.01-14-014/16</t>
  </si>
  <si>
    <t>Lista projektów wybranych do dofinansowania w trybie konkursowym dla Regionalnego Programu Operacyjnego Województwa Mazowieckiego 2014-2020 w ramach konkursu zamkniętego nr RPMA.10.01.02-IP.01-14-014/16 dla Osi Priorytetowej X "Edukacja dla rozwoju regionu", Działanie 10.1 "Kształcenie i rozwój dzieci i młodzieży", Poddziałanie 10.1.2 "Edukacja ogólna w ramach ZIT" RPO WM 2014-2020</t>
  </si>
  <si>
    <t>Poddziałanie 10.1.2 Edukacja ogólna w ramach ZIT</t>
  </si>
  <si>
    <t>Alokacja na konkurs nr RPMA.10.01.02-IP.01-14-016/16</t>
  </si>
  <si>
    <t xml:space="preserve">Załącznik do uchwały
</t>
  </si>
  <si>
    <t>nie dotyczy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</si>
</sst>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name val="Arial"/>
      <family val="2"/>
      <charset val="238"/>
    </font>
    <font>
      <sz val="16"/>
      <color rgb="FFDCE6F1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theme="4" tint="0.79998168889431442"/>
      </patternFill>
    </fill>
    <fill>
      <patternFill patternType="solid">
        <fgColor rgb="FFDBE5F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0" fillId="0" borderId="0" xfId="0" applyFill="1"/>
    <xf numFmtId="0" fontId="4" fillId="0" borderId="0" xfId="0" applyFont="1" applyBorder="1" applyAlignment="1">
      <alignment vertical="center"/>
    </xf>
    <xf numFmtId="0" fontId="0" fillId="0" borderId="6" xfId="0" applyBorder="1"/>
    <xf numFmtId="0" fontId="0" fillId="0" borderId="0" xfId="0" applyBorder="1"/>
    <xf numFmtId="0" fontId="6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9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4" fontId="10" fillId="6" borderId="0" xfId="0" applyNumberFormat="1" applyFont="1" applyFill="1" applyAlignment="1">
      <alignment horizontal="center" vertical="center" wrapText="1"/>
    </xf>
    <xf numFmtId="4" fontId="10" fillId="6" borderId="0" xfId="0" applyNumberFormat="1" applyFont="1" applyFill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4" fontId="12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 readingOrder="1"/>
    </xf>
    <xf numFmtId="0" fontId="5" fillId="9" borderId="2" xfId="0" applyFont="1" applyFill="1" applyBorder="1" applyAlignment="1">
      <alignment horizontal="center" vertical="center" wrapText="1" readingOrder="1"/>
    </xf>
    <xf numFmtId="49" fontId="13" fillId="9" borderId="1" xfId="0" applyNumberFormat="1" applyFont="1" applyFill="1" applyBorder="1" applyAlignment="1">
      <alignment vertical="center" wrapText="1"/>
    </xf>
    <xf numFmtId="0" fontId="13" fillId="9" borderId="4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vertical="center" wrapText="1"/>
    </xf>
    <xf numFmtId="4" fontId="13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0" fillId="9" borderId="0" xfId="0" applyFill="1"/>
    <xf numFmtId="0" fontId="0" fillId="9" borderId="0" xfId="0" applyFill="1" applyBorder="1"/>
    <xf numFmtId="0" fontId="5" fillId="10" borderId="1" xfId="0" applyFont="1" applyFill="1" applyBorder="1" applyAlignment="1">
      <alignment horizontal="center" vertical="center" wrapText="1" readingOrder="1"/>
    </xf>
    <xf numFmtId="0" fontId="5" fillId="10" borderId="2" xfId="0" applyFont="1" applyFill="1" applyBorder="1" applyAlignment="1">
      <alignment horizontal="center" vertical="center" wrapText="1" readingOrder="1"/>
    </xf>
    <xf numFmtId="49" fontId="13" fillId="11" borderId="1" xfId="0" applyNumberFormat="1" applyFont="1" applyFill="1" applyBorder="1" applyAlignment="1">
      <alignment vertical="center" wrapText="1"/>
    </xf>
    <xf numFmtId="0" fontId="13" fillId="11" borderId="4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4" fontId="13" fillId="11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 readingOrder="1"/>
    </xf>
    <xf numFmtId="0" fontId="5" fillId="11" borderId="2" xfId="0" applyFont="1" applyFill="1" applyBorder="1" applyAlignment="1">
      <alignment horizontal="center" vertical="center" wrapText="1" readingOrder="1"/>
    </xf>
    <xf numFmtId="49" fontId="13" fillId="11" borderId="1" xfId="0" applyNumberFormat="1" applyFont="1" applyFill="1" applyBorder="1" applyAlignment="1">
      <alignment horizontal="left" vertical="center" wrapText="1"/>
    </xf>
    <xf numFmtId="0" fontId="13" fillId="11" borderId="4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49" fontId="13" fillId="9" borderId="1" xfId="0" applyNumberFormat="1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 readingOrder="1"/>
    </xf>
    <xf numFmtId="0" fontId="11" fillId="10" borderId="1" xfId="0" applyFont="1" applyFill="1" applyBorder="1" applyAlignment="1">
      <alignment horizontal="center" vertical="center" wrapText="1" readingOrder="1"/>
    </xf>
    <xf numFmtId="4" fontId="15" fillId="6" borderId="0" xfId="0" applyNumberFormat="1" applyFont="1" applyFill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left" wrapText="1"/>
    </xf>
    <xf numFmtId="0" fontId="16" fillId="5" borderId="4" xfId="0" applyFont="1" applyFill="1" applyBorder="1" applyAlignment="1">
      <alignment horizontal="center" vertical="center" wrapText="1" readingOrder="1"/>
    </xf>
    <xf numFmtId="0" fontId="16" fillId="5" borderId="5" xfId="0" applyFont="1" applyFill="1" applyBorder="1" applyAlignment="1">
      <alignment horizontal="center" vertical="center" wrapText="1" readingOrder="1"/>
    </xf>
    <xf numFmtId="0" fontId="16" fillId="5" borderId="2" xfId="0" applyFont="1" applyFill="1" applyBorder="1" applyAlignment="1">
      <alignment horizontal="center" vertical="center" wrapText="1" readingOrder="1"/>
    </xf>
  </cellXfs>
  <cellStyles count="4">
    <cellStyle name="Normalny" xfId="0" builtinId="0"/>
    <cellStyle name="Normalny 2" xfId="2"/>
    <cellStyle name="Procentowy 2" xfId="3"/>
    <cellStyle name="Styl 1" xfId="1"/>
  </cellStyles>
  <dxfs count="6"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1809750</xdr:colOff>
      <xdr:row>1</xdr:row>
      <xdr:rowOff>155863</xdr:rowOff>
    </xdr:from>
    <xdr:to>
      <xdr:col>7</xdr:col>
      <xdr:colOff>178254</xdr:colOff>
      <xdr:row>1</xdr:row>
      <xdr:rowOff>917863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95925" y="584488"/>
          <a:ext cx="822960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3" displayName="Tabela3" ref="D19:F24" totalsRowShown="0" headerRowDxfId="5" dataDxfId="3" headerRowBorderDxfId="4">
  <tableColumns count="3">
    <tableColumn id="1" name="Analiza wykorzystania alokacji w ramach konkursu  nr RPMA.10.01.02-IP.01-14-014/16" dataDxfId="2"/>
    <tableColumn id="2" name="EURO" dataDxfId="1"/>
    <tableColumn id="3" name="PLN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5"/>
  <sheetViews>
    <sheetView tabSelected="1" view="pageBreakPreview" topLeftCell="A9" zoomScale="70" zoomScaleNormal="70" zoomScaleSheetLayoutView="70" workbookViewId="0">
      <selection activeCell="A25" sqref="A25"/>
    </sheetView>
  </sheetViews>
  <sheetFormatPr defaultRowHeight="15"/>
  <cols>
    <col min="1" max="1" width="7.28515625" customWidth="1"/>
    <col min="2" max="2" width="20.5703125" customWidth="1"/>
    <col min="3" max="3" width="27.42578125" customWidth="1"/>
    <col min="4" max="4" width="68" customWidth="1"/>
    <col min="5" max="5" width="29.42578125" customWidth="1"/>
    <col min="6" max="6" width="26.7109375" customWidth="1"/>
    <col min="7" max="7" width="23.85546875" customWidth="1"/>
    <col min="8" max="11" width="21.42578125" customWidth="1"/>
    <col min="12" max="13" width="26.7109375" customWidth="1"/>
  </cols>
  <sheetData>
    <row r="1" spans="1:24" ht="46.5" customHeight="1">
      <c r="J1" s="58" t="s">
        <v>54</v>
      </c>
      <c r="K1" s="58"/>
    </row>
    <row r="2" spans="1:24" ht="8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67.5" customHeight="1">
      <c r="A3" s="52" t="s">
        <v>51</v>
      </c>
      <c r="B3" s="53"/>
      <c r="C3" s="53"/>
      <c r="D3" s="53"/>
      <c r="E3" s="53"/>
      <c r="F3" s="53"/>
      <c r="G3" s="53"/>
      <c r="H3" s="53"/>
      <c r="I3" s="53"/>
      <c r="J3" s="53"/>
      <c r="K3" s="54"/>
      <c r="L3" s="4"/>
      <c r="M3" s="4"/>
    </row>
    <row r="4" spans="1:24" s="6" customFormat="1" ht="87.75" customHeight="1">
      <c r="A4" s="7" t="s">
        <v>0</v>
      </c>
      <c r="B4" s="7" t="s">
        <v>8</v>
      </c>
      <c r="C4" s="7" t="s">
        <v>11</v>
      </c>
      <c r="D4" s="7" t="s">
        <v>1</v>
      </c>
      <c r="E4" s="7" t="s">
        <v>6</v>
      </c>
      <c r="F4" s="7" t="s">
        <v>7</v>
      </c>
      <c r="G4" s="7" t="s">
        <v>5</v>
      </c>
      <c r="H4" s="7" t="s">
        <v>2</v>
      </c>
      <c r="I4" s="7" t="s">
        <v>4</v>
      </c>
      <c r="J4" s="7" t="s">
        <v>14</v>
      </c>
      <c r="K4" s="7" t="s">
        <v>3</v>
      </c>
      <c r="L4" s="5"/>
    </row>
    <row r="5" spans="1:24" s="32" customFormat="1" ht="99" customHeight="1">
      <c r="A5" s="24" t="s">
        <v>9</v>
      </c>
      <c r="B5" s="25" t="s">
        <v>22</v>
      </c>
      <c r="C5" s="26" t="s">
        <v>23</v>
      </c>
      <c r="D5" s="27" t="s">
        <v>24</v>
      </c>
      <c r="E5" s="28" t="s">
        <v>25</v>
      </c>
      <c r="F5" s="27" t="s">
        <v>26</v>
      </c>
      <c r="G5" s="48" t="s">
        <v>52</v>
      </c>
      <c r="H5" s="29">
        <v>1003614.72</v>
      </c>
      <c r="I5" s="29">
        <v>802891.78</v>
      </c>
      <c r="J5" s="29">
        <v>953433.98</v>
      </c>
      <c r="K5" s="30">
        <v>162</v>
      </c>
    </row>
    <row r="6" spans="1:24" s="6" customFormat="1" ht="99" customHeight="1">
      <c r="A6" s="33" t="s">
        <v>10</v>
      </c>
      <c r="B6" s="34" t="s">
        <v>22</v>
      </c>
      <c r="C6" s="35" t="s">
        <v>27</v>
      </c>
      <c r="D6" s="36" t="s">
        <v>28</v>
      </c>
      <c r="E6" s="37" t="s">
        <v>29</v>
      </c>
      <c r="F6" s="36" t="s">
        <v>26</v>
      </c>
      <c r="G6" s="49" t="s">
        <v>52</v>
      </c>
      <c r="H6" s="38">
        <v>981717.5</v>
      </c>
      <c r="I6" s="38">
        <v>785374</v>
      </c>
      <c r="J6" s="38">
        <v>932537.87</v>
      </c>
      <c r="K6" s="39">
        <v>156.5</v>
      </c>
    </row>
    <row r="7" spans="1:24" s="32" customFormat="1" ht="99" customHeight="1">
      <c r="A7" s="24" t="s">
        <v>30</v>
      </c>
      <c r="B7" s="40" t="s">
        <v>22</v>
      </c>
      <c r="C7" s="26" t="s">
        <v>31</v>
      </c>
      <c r="D7" s="27" t="s">
        <v>32</v>
      </c>
      <c r="E7" s="28" t="s">
        <v>33</v>
      </c>
      <c r="F7" s="27" t="s">
        <v>26</v>
      </c>
      <c r="G7" s="48" t="s">
        <v>52</v>
      </c>
      <c r="H7" s="29">
        <v>813938.75</v>
      </c>
      <c r="I7" s="29">
        <v>651151</v>
      </c>
      <c r="J7" s="29">
        <v>651498.75</v>
      </c>
      <c r="K7" s="30">
        <v>141</v>
      </c>
    </row>
    <row r="8" spans="1:24" ht="65.25" customHeight="1">
      <c r="A8" s="33" t="s">
        <v>34</v>
      </c>
      <c r="B8" s="41" t="s">
        <v>22</v>
      </c>
      <c r="C8" s="42" t="s">
        <v>35</v>
      </c>
      <c r="D8" s="43" t="s">
        <v>36</v>
      </c>
      <c r="E8" s="44" t="s">
        <v>37</v>
      </c>
      <c r="F8" s="36" t="s">
        <v>26</v>
      </c>
      <c r="G8" s="49" t="s">
        <v>52</v>
      </c>
      <c r="H8" s="38">
        <v>365956.07</v>
      </c>
      <c r="I8" s="38">
        <v>292764.86</v>
      </c>
      <c r="J8" s="38">
        <v>347657.27</v>
      </c>
      <c r="K8" s="39">
        <v>137</v>
      </c>
    </row>
    <row r="9" spans="1:24" s="31" customFormat="1" ht="65.25" customHeight="1">
      <c r="A9" s="24" t="s">
        <v>38</v>
      </c>
      <c r="B9" s="40" t="s">
        <v>22</v>
      </c>
      <c r="C9" s="45" t="s">
        <v>39</v>
      </c>
      <c r="D9" s="46" t="s">
        <v>40</v>
      </c>
      <c r="E9" s="47" t="s">
        <v>41</v>
      </c>
      <c r="F9" s="27" t="s">
        <v>26</v>
      </c>
      <c r="G9" s="48" t="s">
        <v>52</v>
      </c>
      <c r="H9" s="29">
        <v>801913.75</v>
      </c>
      <c r="I9" s="29">
        <v>641351</v>
      </c>
      <c r="J9" s="29">
        <v>761816.75</v>
      </c>
      <c r="K9" s="30">
        <v>130</v>
      </c>
    </row>
    <row r="10" spans="1:24" s="3" customFormat="1" ht="65.25" customHeight="1">
      <c r="A10" s="33" t="s">
        <v>42</v>
      </c>
      <c r="B10" s="34" t="s">
        <v>22</v>
      </c>
      <c r="C10" s="42" t="s">
        <v>43</v>
      </c>
      <c r="D10" s="44" t="s">
        <v>44</v>
      </c>
      <c r="E10" s="44" t="s">
        <v>45</v>
      </c>
      <c r="F10" s="36" t="s">
        <v>26</v>
      </c>
      <c r="G10" s="49" t="s">
        <v>52</v>
      </c>
      <c r="H10" s="38">
        <v>175862.5</v>
      </c>
      <c r="I10" s="38">
        <v>140690</v>
      </c>
      <c r="J10" s="38">
        <v>166862.5</v>
      </c>
      <c r="K10" s="39">
        <v>128.5</v>
      </c>
      <c r="L10"/>
      <c r="M10"/>
      <c r="N10"/>
      <c r="O10"/>
      <c r="P10"/>
      <c r="Q10"/>
      <c r="R10"/>
      <c r="S10"/>
      <c r="T10"/>
      <c r="U10"/>
    </row>
    <row r="11" spans="1:24" s="31" customFormat="1" ht="65.25" customHeight="1">
      <c r="A11" s="24" t="s">
        <v>46</v>
      </c>
      <c r="B11" s="25" t="s">
        <v>22</v>
      </c>
      <c r="C11" s="45" t="s">
        <v>47</v>
      </c>
      <c r="D11" s="46" t="s">
        <v>48</v>
      </c>
      <c r="E11" s="47" t="s">
        <v>49</v>
      </c>
      <c r="F11" s="27" t="s">
        <v>26</v>
      </c>
      <c r="G11" s="48" t="s">
        <v>52</v>
      </c>
      <c r="H11" s="29">
        <v>986938.75</v>
      </c>
      <c r="I11" s="29">
        <v>789551</v>
      </c>
      <c r="J11" s="29">
        <v>911538.75</v>
      </c>
      <c r="K11" s="30">
        <v>128</v>
      </c>
    </row>
    <row r="12" spans="1:24" s="3" customFormat="1" ht="40.5" customHeight="1">
      <c r="A12" s="59" t="s">
        <v>55</v>
      </c>
      <c r="B12" s="60"/>
      <c r="C12" s="60"/>
      <c r="D12" s="60"/>
      <c r="E12" s="60"/>
      <c r="F12" s="61"/>
      <c r="G12" s="8" t="s">
        <v>15</v>
      </c>
      <c r="H12" s="13">
        <f>SUM(H5:H11)</f>
        <v>5129942.0399999991</v>
      </c>
      <c r="I12" s="13">
        <f>SUM(I5:I11)</f>
        <v>4103773.64</v>
      </c>
      <c r="J12" s="13">
        <f>SUM(J5:J11)</f>
        <v>4725345.87</v>
      </c>
      <c r="K12" s="51" t="s">
        <v>55</v>
      </c>
      <c r="L12"/>
      <c r="M12"/>
      <c r="N12"/>
      <c r="O12"/>
      <c r="P12"/>
      <c r="Q12"/>
      <c r="R12"/>
      <c r="S12"/>
      <c r="T12"/>
      <c r="U12"/>
      <c r="V12"/>
    </row>
    <row r="13" spans="1:24" s="3" customFormat="1" ht="65.25" customHeight="1">
      <c r="A13" s="55" t="s">
        <v>12</v>
      </c>
      <c r="B13" s="56"/>
      <c r="C13" s="56"/>
      <c r="D13" s="56"/>
      <c r="E13" s="56"/>
      <c r="F13" s="56"/>
      <c r="G13" s="56"/>
      <c r="H13" s="56"/>
      <c r="I13" s="56"/>
      <c r="J13" s="56"/>
      <c r="K13" s="57"/>
      <c r="L13"/>
      <c r="M13"/>
      <c r="N13"/>
      <c r="O13"/>
      <c r="P13"/>
      <c r="Q13"/>
      <c r="R13"/>
      <c r="S13"/>
      <c r="T13"/>
      <c r="U13"/>
      <c r="V13"/>
    </row>
    <row r="16" spans="1:24">
      <c r="A16" t="s">
        <v>13</v>
      </c>
    </row>
    <row r="19" spans="4:6" ht="71.25" customHeight="1">
      <c r="D19" s="11" t="s">
        <v>50</v>
      </c>
      <c r="E19" s="12" t="s">
        <v>16</v>
      </c>
      <c r="F19" s="12" t="s">
        <v>17</v>
      </c>
    </row>
    <row r="20" spans="4:6" ht="56.25" customHeight="1">
      <c r="D20" s="19" t="s">
        <v>53</v>
      </c>
      <c r="E20" s="14">
        <v>3325000</v>
      </c>
      <c r="F20" s="15">
        <f>Tabela3[[#This Row],[EURO]]*E24</f>
        <v>14442470.000000002</v>
      </c>
    </row>
    <row r="21" spans="4:6" ht="92.25" customHeight="1">
      <c r="D21" s="9" t="s">
        <v>18</v>
      </c>
      <c r="E21" s="16">
        <f>Tabela3[[#This Row],[PLN]]/E24</f>
        <v>1087886.9762409062</v>
      </c>
      <c r="F21" s="16">
        <v>4725345.87</v>
      </c>
    </row>
    <row r="22" spans="4:6" ht="68.25" customHeight="1">
      <c r="D22" s="9" t="s">
        <v>21</v>
      </c>
      <c r="E22" s="17">
        <f>E20*0.05</f>
        <v>166250</v>
      </c>
      <c r="F22" s="17">
        <f>Tabela3[[#This Row],[EURO]]*E24</f>
        <v>722123.5</v>
      </c>
    </row>
    <row r="23" spans="4:6" ht="44.25" customHeight="1">
      <c r="D23" s="21" t="s">
        <v>20</v>
      </c>
      <c r="E23" s="22">
        <f>E20-E21-E22</f>
        <v>2070863.0237590941</v>
      </c>
      <c r="F23" s="23">
        <f>F20-F21-F22</f>
        <v>8995000.6300000027</v>
      </c>
    </row>
    <row r="24" spans="4:6" ht="51.75" customHeight="1">
      <c r="D24" s="20" t="s">
        <v>19</v>
      </c>
      <c r="E24" s="18">
        <v>4.3436000000000003</v>
      </c>
      <c r="F24" s="50" t="s">
        <v>55</v>
      </c>
    </row>
    <row r="25" spans="4:6">
      <c r="D25" s="10"/>
      <c r="E25" s="10"/>
      <c r="F25" s="10"/>
    </row>
  </sheetData>
  <mergeCells count="4">
    <mergeCell ref="A3:K3"/>
    <mergeCell ref="A13:K13"/>
    <mergeCell ref="J1:K1"/>
    <mergeCell ref="A12:F12"/>
  </mergeCells>
  <pageMargins left="0.31496062992125984" right="0.31496062992125984" top="0.74803149606299213" bottom="0.74803149606299213" header="0.31496062992125984" footer="0.31496062992125984"/>
  <pageSetup paperSize="9" scale="4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 </vt:lpstr>
      <vt:lpstr>'Lista projektów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s.ludwiniak</cp:lastModifiedBy>
  <cp:lastPrinted>2016-04-20T08:13:32Z</cp:lastPrinted>
  <dcterms:created xsi:type="dcterms:W3CDTF">2015-06-15T08:53:48Z</dcterms:created>
  <dcterms:modified xsi:type="dcterms:W3CDTF">2016-09-22T09:59:50Z</dcterms:modified>
</cp:coreProperties>
</file>