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9200" windowHeight="11595"/>
  </bookViews>
  <sheets>
    <sheet name="lista projektów z 7.1" sheetId="5" r:id="rId1"/>
    <sheet name="Arkusz1" sheetId="6" r:id="rId2"/>
  </sheets>
  <externalReferences>
    <externalReference r:id="rId3"/>
  </externalReferences>
  <definedNames>
    <definedName name="max_dof">[1]Ustawienia!$C$6</definedName>
    <definedName name="min_dof">[1]Ustawienia!$C$5</definedName>
    <definedName name="_xlnm.Print_Area" localSheetId="0">'lista projektów z 7.1'!$A$1:$M$21</definedName>
    <definedName name="_xlnm.Print_Titles" localSheetId="0">'lista projektów z 7.1'!$4:$5</definedName>
  </definedNames>
  <calcPr calcId="125725"/>
</workbook>
</file>

<file path=xl/calcChain.xml><?xml version="1.0" encoding="utf-8"?>
<calcChain xmlns="http://schemas.openxmlformats.org/spreadsheetml/2006/main">
  <c r="G10" i="5"/>
  <c r="H10"/>
  <c r="I10"/>
  <c r="F10"/>
  <c r="I18"/>
  <c r="H18"/>
  <c r="E19"/>
  <c r="F19" l="1"/>
  <c r="G20" l="1"/>
  <c r="F20"/>
  <c r="E20"/>
  <c r="J18"/>
  <c r="J20" s="1"/>
  <c r="I20"/>
  <c r="H20"/>
</calcChain>
</file>

<file path=xl/sharedStrings.xml><?xml version="1.0" encoding="utf-8"?>
<sst xmlns="http://schemas.openxmlformats.org/spreadsheetml/2006/main" count="61" uniqueCount="48">
  <si>
    <t>Lp.</t>
  </si>
  <si>
    <t>Tytuł projektu</t>
  </si>
  <si>
    <t>Nazwa wnioskodawcy</t>
  </si>
  <si>
    <t>1.</t>
  </si>
  <si>
    <t>2.</t>
  </si>
  <si>
    <t>3.</t>
  </si>
  <si>
    <t>Numer RPMA</t>
  </si>
  <si>
    <t>Suma:</t>
  </si>
  <si>
    <t>Wartość wnioskowanego dofinansowania projektów, które uzyskały wymagane minimum punktowe i zostały skierowane do dofinansowania</t>
  </si>
  <si>
    <t>Pozostała alokacja  przeznaczona na konkurs</t>
  </si>
  <si>
    <t>BP
(PLN)</t>
  </si>
  <si>
    <t>BP
(EUR)</t>
  </si>
  <si>
    <t>Alokacja ogółem
(EUR)</t>
  </si>
  <si>
    <t>Alokacja ogółem
(PLN)</t>
  </si>
  <si>
    <t>Analiza wykorzystania alokacji w ramach konkursu nr RPMA.</t>
  </si>
  <si>
    <t>UE
(EUR)</t>
  </si>
  <si>
    <t>UE
(PLN)</t>
  </si>
  <si>
    <t xml:space="preserve">Alokacja na konkurs </t>
  </si>
  <si>
    <t>Instytucja Organizująca Konkurs / Instytucja prowadząca nabór</t>
  </si>
  <si>
    <t>Wartość projektu ogółem</t>
  </si>
  <si>
    <t xml:space="preserve">Wydatki kwalifikowane </t>
  </si>
  <si>
    <t>Liczba punktów uzyskana przez projekt</t>
  </si>
  <si>
    <t>Wnioskowane dofinansowanie (BP)</t>
  </si>
  <si>
    <t>Wnioskowane dofinansowanie (UE)</t>
  </si>
  <si>
    <t>Wnioskowane dofinansowanie ogółem                                                  (UE+BP)</t>
  </si>
  <si>
    <t>*** poniżej progu punktowego zamieszczane są projekty, które uzyskały wymagane minumum punktowe, jednak ze względu na ustaloną kwotę alokacji nie mogą zostać skierowane do dofinansowania</t>
  </si>
  <si>
    <t>Procent maksymalnej liczby punktów możliwych do zdobycia*</t>
  </si>
  <si>
    <t>Komentarz**</t>
  </si>
  <si>
    <t xml:space="preserve">* nie dotyczy EFS </t>
  </si>
  <si>
    <t>** uzupełnić jedynie w przypadku wniosków po procedurze odwoławczej oraz w przypadku braku możliwości podpisania umowy o dofinansowanie</t>
  </si>
  <si>
    <t>Mazowiecka Jednostka Wdrażania Programów Unijnych</t>
  </si>
  <si>
    <t>Brak danych</t>
  </si>
  <si>
    <t xml:space="preserve">Lista projektów wybranych do dofinansowania w trybie konkursowym dla Regionalnego Programu Operacyjnego Województwa Mazowieckiego 2014-2020 </t>
  </si>
  <si>
    <t>RPMA.07.01.00-14-6689/16</t>
  </si>
  <si>
    <t>Miasto Ostrołęka</t>
  </si>
  <si>
    <t>Przebudowa drogi wojewódzkiej nr 544 w odcinku ul. Brzozowej na terenie miasta Ostrołęki</t>
  </si>
  <si>
    <t>RPMA.07.01.00-14-6680/16</t>
  </si>
  <si>
    <t>Przebudowa drogi wojewódzkiej nr 627 w odcinku ul. Ostrowskiej i ul. Słowackiego na terenie miasta Ostrołęki</t>
  </si>
  <si>
    <t>RPMA.07.01.00-14-6539/16</t>
  </si>
  <si>
    <t>Gmina Miasto Płock</t>
  </si>
  <si>
    <t>Budowa trasy północno – zachodniej miasta Płocka</t>
  </si>
  <si>
    <t>Mazowiecka Jednostka Programów Unijnych</t>
  </si>
  <si>
    <t>RPMA.07.01.00-14-6686/16</t>
  </si>
  <si>
    <t>Przebudowa drogi wojewódzkiej nr 627 w odcinku ul. Witosa na terenie miasta Ostrołęki</t>
  </si>
  <si>
    <t>4.</t>
  </si>
  <si>
    <t xml:space="preserve">Załącznik do uchwały nr..................... Zarządu Województwa Mazowieckiego z dnia ..................... zmieniającej uchwałę w sprawie zatwierdzenia listy ocenionych projektów, które spełniły kryteria wyboru projektów i uzyskały kolejno największą liczbę punktów, złożonych w ramach konkursu RPMA.07.01.00-IP.01-14-020/16 Oś Priorytetowa VII – Rozwój regionalnego systemu transportowego Działania 7.1 - Infrastruktura drogowa, Typ projektu: Budowa i przebudowa dróg wojewódzkich w ramach planów inwestycyjnych dla subregionów objętych OSI problemowymi, spełniających warunki zapisane w UP w ramach Regionalnego Programu Operacyjnego Województwa Mazowieckiego na lata 2014-2020.
</t>
  </si>
  <si>
    <t>Po procedurze odwoławczej</t>
  </si>
  <si>
    <t>Kurs Euro EBC z dn. 27.02.2017 r.</t>
  </si>
</sst>
</file>

<file path=xl/styles.xml><?xml version="1.0" encoding="utf-8"?>
<styleSheet xmlns="http://schemas.openxmlformats.org/spreadsheetml/2006/main">
  <numFmts count="5">
    <numFmt numFmtId="8" formatCode="#,##0.00\ &quot;zł&quot;;[Red]\-#,##0.00\ &quot;zł&quot;"/>
    <numFmt numFmtId="164" formatCode="_-* #,##0.00\ [$zł-415]_-;\-* #,##0.00\ [$zł-415]_-;_-* &quot;-&quot;??\ [$zł-415]_-;_-@_-"/>
    <numFmt numFmtId="165" formatCode="#,##0.0000"/>
    <numFmt numFmtId="166" formatCode="#,##0.00\ [$zł-415];\-#,##0.00\ [$zł-415]"/>
    <numFmt numFmtId="167" formatCode="#,##0.00\ &quot;zł&quot;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rgb="FF1F497D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rgb="FF000000"/>
      <name val="Arial"/>
      <family val="2"/>
      <charset val="238"/>
    </font>
    <font>
      <b/>
      <sz val="14"/>
      <name val="Arial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1"/>
        <bgColor theme="4" tint="0.79998168889431442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3" fillId="2" borderId="3" applyFont="0">
      <alignment horizontal="center" wrapText="1" readingOrder="1"/>
    </xf>
    <xf numFmtId="0" fontId="2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11" applyNumberFormat="0" applyAlignment="0" applyProtection="0"/>
    <xf numFmtId="0" fontId="17" fillId="13" borderId="12" applyNumberFormat="0" applyAlignment="0" applyProtection="0"/>
    <xf numFmtId="0" fontId="18" fillId="13" borderId="11" applyNumberFormat="0" applyAlignment="0" applyProtection="0"/>
    <xf numFmtId="0" fontId="19" fillId="0" borderId="13" applyNumberFormat="0" applyFill="0" applyAlignment="0" applyProtection="0"/>
    <xf numFmtId="0" fontId="20" fillId="14" borderId="14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2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4" fillId="39" borderId="0" applyNumberFormat="0" applyBorder="0" applyAlignment="0" applyProtection="0"/>
    <xf numFmtId="0" fontId="1" fillId="0" borderId="0"/>
    <xf numFmtId="0" fontId="1" fillId="15" borderId="15" applyNumberFormat="0" applyFont="0" applyAlignment="0" applyProtection="0"/>
  </cellStyleXfs>
  <cellXfs count="65">
    <xf numFmtId="0" fontId="0" fillId="0" borderId="0" xfId="0"/>
    <xf numFmtId="0" fontId="0" fillId="0" borderId="0" xfId="0" applyFill="1"/>
    <xf numFmtId="0" fontId="0" fillId="0" borderId="0" xfId="0" applyBorder="1"/>
    <xf numFmtId="10" fontId="0" fillId="0" borderId="0" xfId="4" applyNumberFormat="1" applyFont="1" applyAlignment="1">
      <alignment horizontal="center" vertical="center"/>
    </xf>
    <xf numFmtId="0" fontId="0" fillId="0" borderId="0" xfId="0" applyAlignment="1"/>
    <xf numFmtId="0" fontId="5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4" fontId="6" fillId="6" borderId="0" xfId="0" applyNumberFormat="1" applyFont="1" applyFill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7" fillId="0" borderId="0" xfId="0" applyFont="1"/>
    <xf numFmtId="165" fontId="8" fillId="7" borderId="0" xfId="0" applyNumberFormat="1" applyFont="1" applyFill="1" applyAlignment="1">
      <alignment horizontal="left" vertical="center" wrapText="1"/>
    </xf>
    <xf numFmtId="165" fontId="8" fillId="7" borderId="0" xfId="0" applyNumberFormat="1" applyFont="1" applyFill="1" applyAlignment="1">
      <alignment horizontal="center" vertical="center" wrapText="1"/>
    </xf>
    <xf numFmtId="4" fontId="6" fillId="6" borderId="5" xfId="0" applyNumberFormat="1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 readingOrder="1"/>
    </xf>
    <xf numFmtId="0" fontId="25" fillId="0" borderId="0" xfId="0" applyFont="1"/>
    <xf numFmtId="0" fontId="27" fillId="0" borderId="0" xfId="0" applyFont="1"/>
    <xf numFmtId="0" fontId="8" fillId="8" borderId="2" xfId="0" applyFont="1" applyFill="1" applyBorder="1" applyAlignment="1">
      <alignment horizontal="center" vertical="center" wrapText="1" readingOrder="1"/>
    </xf>
    <xf numFmtId="0" fontId="29" fillId="8" borderId="1" xfId="0" applyFont="1" applyFill="1" applyBorder="1" applyAlignment="1">
      <alignment horizontal="center" vertical="center" wrapText="1" readingOrder="1"/>
    </xf>
    <xf numFmtId="8" fontId="29" fillId="8" borderId="1" xfId="0" applyNumberFormat="1" applyFont="1" applyFill="1" applyBorder="1" applyAlignment="1">
      <alignment horizontal="center" vertical="center" wrapText="1" readingOrder="1"/>
    </xf>
    <xf numFmtId="164" fontId="6" fillId="8" borderId="1" xfId="0" applyNumberFormat="1" applyFont="1" applyFill="1" applyBorder="1" applyAlignment="1">
      <alignment vertical="center"/>
    </xf>
    <xf numFmtId="10" fontId="6" fillId="8" borderId="1" xfId="4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vertical="center"/>
    </xf>
    <xf numFmtId="0" fontId="32" fillId="3" borderId="1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28" fillId="5" borderId="0" xfId="0" applyFont="1" applyFill="1" applyBorder="1" applyAlignment="1">
      <alignment horizontal="center" vertical="center" wrapText="1" readingOrder="1"/>
    </xf>
    <xf numFmtId="164" fontId="25" fillId="5" borderId="0" xfId="0" applyNumberFormat="1" applyFont="1" applyFill="1" applyBorder="1" applyAlignment="1">
      <alignment vertical="center"/>
    </xf>
    <xf numFmtId="2" fontId="25" fillId="5" borderId="0" xfId="0" applyNumberFormat="1" applyFont="1" applyFill="1" applyBorder="1" applyAlignment="1">
      <alignment vertical="center"/>
    </xf>
    <xf numFmtId="0" fontId="25" fillId="2" borderId="0" xfId="0" applyNumberFormat="1" applyFont="1" applyFill="1" applyBorder="1" applyAlignment="1">
      <alignment horizontal="center" vertical="center" wrapText="1"/>
    </xf>
    <xf numFmtId="0" fontId="29" fillId="40" borderId="1" xfId="0" applyFont="1" applyFill="1" applyBorder="1" applyAlignment="1">
      <alignment horizontal="center" vertical="center" wrapText="1" readingOrder="1"/>
    </xf>
    <xf numFmtId="0" fontId="26" fillId="40" borderId="1" xfId="0" applyFont="1" applyFill="1" applyBorder="1" applyAlignment="1">
      <alignment horizontal="center" vertical="center" wrapText="1" readingOrder="1"/>
    </xf>
    <xf numFmtId="0" fontId="8" fillId="40" borderId="2" xfId="0" applyFont="1" applyFill="1" applyBorder="1" applyAlignment="1">
      <alignment horizontal="center" vertical="center" wrapText="1" readingOrder="1"/>
    </xf>
    <xf numFmtId="8" fontId="29" fillId="40" borderId="1" xfId="0" applyNumberFormat="1" applyFont="1" applyFill="1" applyBorder="1" applyAlignment="1">
      <alignment horizontal="center" vertical="center" wrapText="1" readingOrder="1"/>
    </xf>
    <xf numFmtId="164" fontId="6" fillId="40" borderId="1" xfId="0" applyNumberFormat="1" applyFont="1" applyFill="1" applyBorder="1" applyAlignment="1">
      <alignment vertical="center"/>
    </xf>
    <xf numFmtId="10" fontId="6" fillId="40" borderId="1" xfId="4" applyNumberFormat="1" applyFont="1" applyFill="1" applyBorder="1" applyAlignment="1">
      <alignment horizontal="center" vertical="center"/>
    </xf>
    <xf numFmtId="167" fontId="29" fillId="8" borderId="1" xfId="0" applyNumberFormat="1" applyFont="1" applyFill="1" applyBorder="1" applyAlignment="1">
      <alignment horizontal="center" vertical="center" wrapText="1" readingOrder="1"/>
    </xf>
    <xf numFmtId="167" fontId="6" fillId="8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2" fontId="6" fillId="40" borderId="1" xfId="0" applyNumberFormat="1" applyFont="1" applyFill="1" applyBorder="1" applyAlignment="1">
      <alignment horizontal="center" vertical="center"/>
    </xf>
    <xf numFmtId="167" fontId="29" fillId="40" borderId="1" xfId="0" applyNumberFormat="1" applyFont="1" applyFill="1" applyBorder="1" applyAlignment="1">
      <alignment horizontal="center" vertical="center" wrapText="1" readingOrder="1"/>
    </xf>
    <xf numFmtId="167" fontId="6" fillId="40" borderId="1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  <xf numFmtId="0" fontId="29" fillId="4" borderId="1" xfId="0" applyFont="1" applyFill="1" applyBorder="1" applyAlignment="1">
      <alignment horizontal="center" vertical="center" wrapText="1" readingOrder="1"/>
    </xf>
    <xf numFmtId="8" fontId="29" fillId="4" borderId="1" xfId="0" applyNumberFormat="1" applyFont="1" applyFill="1" applyBorder="1" applyAlignment="1">
      <alignment horizontal="center" vertical="center" wrapText="1" readingOrder="1"/>
    </xf>
    <xf numFmtId="167" fontId="6" fillId="4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10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/>
    </xf>
    <xf numFmtId="0" fontId="27" fillId="41" borderId="1" xfId="0" applyFont="1" applyFill="1" applyBorder="1" applyAlignment="1">
      <alignment horizontal="center" vertical="center" wrapText="1"/>
    </xf>
    <xf numFmtId="0" fontId="30" fillId="41" borderId="1" xfId="0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 wrapText="1" readingOrder="1"/>
    </xf>
    <xf numFmtId="166" fontId="6" fillId="8" borderId="1" xfId="0" applyNumberFormat="1" applyFont="1" applyFill="1" applyBorder="1" applyAlignment="1">
      <alignment horizontal="center" vertical="center"/>
    </xf>
    <xf numFmtId="0" fontId="6" fillId="41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</cellXfs>
  <cellStyles count="47">
    <cellStyle name="20% - akcent 1" xfId="22" builtinId="30" customBuiltin="1"/>
    <cellStyle name="20% - akcent 2" xfId="26" builtinId="34" customBuiltin="1"/>
    <cellStyle name="20% - akcent 3" xfId="30" builtinId="38" customBuiltin="1"/>
    <cellStyle name="20% - akcent 4" xfId="34" builtinId="42" customBuiltin="1"/>
    <cellStyle name="20% - akcent 5" xfId="38" builtinId="46" customBuiltin="1"/>
    <cellStyle name="20% - akcent 6" xfId="42" builtinId="50" customBuiltin="1"/>
    <cellStyle name="40% - akcent 1" xfId="23" builtinId="31" customBuiltin="1"/>
    <cellStyle name="40% - akcent 2" xfId="27" builtinId="35" customBuiltin="1"/>
    <cellStyle name="40% - akcent 3" xfId="31" builtinId="39" customBuiltin="1"/>
    <cellStyle name="40% - akcent 4" xfId="35" builtinId="43" customBuiltin="1"/>
    <cellStyle name="40% - akcent 5" xfId="39" builtinId="47" customBuiltin="1"/>
    <cellStyle name="40% - akcent 6" xfId="43" builtinId="51" customBuiltin="1"/>
    <cellStyle name="60% - akcent 1" xfId="24" builtinId="32" customBuiltin="1"/>
    <cellStyle name="60% - akcent 2" xfId="28" builtinId="36" customBuiltin="1"/>
    <cellStyle name="60% - akcent 3" xfId="32" builtinId="40" customBuiltin="1"/>
    <cellStyle name="60% - akcent 4" xfId="36" builtinId="44" customBuiltin="1"/>
    <cellStyle name="60% - akcent 5" xfId="40" builtinId="48" customBuiltin="1"/>
    <cellStyle name="60% - akcent 6" xfId="44" builtinId="52" customBuiltin="1"/>
    <cellStyle name="Akcent 1" xfId="21" builtinId="29" customBuiltin="1"/>
    <cellStyle name="Akcent 2" xfId="25" builtinId="33" customBuiltin="1"/>
    <cellStyle name="Akcent 3" xfId="29" builtinId="37" customBuiltin="1"/>
    <cellStyle name="Akcent 4" xfId="33" builtinId="41" customBuiltin="1"/>
    <cellStyle name="Akcent 5" xfId="37" builtinId="45" customBuiltin="1"/>
    <cellStyle name="Akcent 6" xfId="41" builtinId="49" customBuiltin="1"/>
    <cellStyle name="Dane wejściowe" xfId="13" builtinId="20" customBuiltin="1"/>
    <cellStyle name="Dane wyjściowe" xfId="14" builtinId="21" customBuiltin="1"/>
    <cellStyle name="Dobre" xfId="10" builtinId="26" customBuiltin="1"/>
    <cellStyle name="Komórka połączona" xfId="16" builtinId="24" customBuiltin="1"/>
    <cellStyle name="Komórka zaznaczona" xfId="17" builtinId="23" customBuiltin="1"/>
    <cellStyle name="Nagłówek 1" xfId="6" builtinId="16" customBuiltin="1"/>
    <cellStyle name="Nagłówek 2" xfId="7" builtinId="17" customBuiltin="1"/>
    <cellStyle name="Nagłówek 3" xfId="8" builtinId="18" customBuiltin="1"/>
    <cellStyle name="Nagłówek 4" xfId="9" builtinId="19" customBuiltin="1"/>
    <cellStyle name="Neutralne" xfId="12" builtinId="28" customBuiltin="1"/>
    <cellStyle name="Normalny" xfId="0" builtinId="0"/>
    <cellStyle name="Normalny 2" xfId="2"/>
    <cellStyle name="Normalny 3" xfId="45"/>
    <cellStyle name="Obliczenia" xfId="15" builtinId="22" customBuiltin="1"/>
    <cellStyle name="Procentowy" xfId="4" builtinId="5"/>
    <cellStyle name="Procentowy 2" xfId="3"/>
    <cellStyle name="Styl 1" xfId="1"/>
    <cellStyle name="Suma" xfId="20" builtinId="25" customBuiltin="1"/>
    <cellStyle name="Tekst objaśnienia" xfId="19" builtinId="53" customBuiltin="1"/>
    <cellStyle name="Tekst ostrzeżenia" xfId="18" builtinId="11" customBuiltin="1"/>
    <cellStyle name="Tytuł" xfId="5" builtinId="15" customBuiltin="1"/>
    <cellStyle name="Uwaga 2" xfId="46"/>
    <cellStyle name="Złe" xfId="11" builtinId="27" customBuiltin="1"/>
  </cellStyles>
  <dxfs count="10"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numFmt numFmtId="0" formatCode="General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numFmt numFmtId="4" formatCode="#,##0.00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4"/>
        <color rgb="FF000000"/>
        <name val="Arial"/>
        <scheme val="none"/>
      </font>
      <fill>
        <patternFill>
          <fgColor rgb="FF000000"/>
        </patternFill>
      </fill>
      <alignment vertical="top" textRotation="0" indent="0" relativeIndent="0" justifyLastLine="0" shrinkToFit="0" mergeCell="0" readingOrder="0"/>
      <border diagonalUp="0" diagonalDown="0" outline="0"/>
    </dxf>
    <dxf>
      <border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rgb="FFC5D9F1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DCE6F1"/>
      <color rgb="FFDBE5F1"/>
      <color rgb="FFC5D9F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4857751</xdr:colOff>
      <xdr:row>0</xdr:row>
      <xdr:rowOff>136072</xdr:rowOff>
    </xdr:from>
    <xdr:to>
      <xdr:col>6</xdr:col>
      <xdr:colOff>817439</xdr:colOff>
      <xdr:row>0</xdr:row>
      <xdr:rowOff>898072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39226" y="136072"/>
          <a:ext cx="8256463" cy="76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Perspektywa%202014-2020/Dzia&#322;anie%207.1/OSI/konkurs%20drogi%20wojew&#243;dzkie/Arkusz%20ocen/Tabela%20-%207.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stawienia"/>
      <sheetName val="Dane"/>
      <sheetName val="Kryt. ogólne"/>
      <sheetName val="Kryt. szczegółowe"/>
      <sheetName val="Podsumowanie ocen"/>
      <sheetName val="Protesty"/>
      <sheetName val="Rozliczenia kwartalne"/>
      <sheetName val="Eksperci"/>
      <sheetName val="Monitor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2" name="Tabela323" displayName="Tabela323" ref="D17:J21" totalsRowShown="0" headerRowDxfId="9" dataDxfId="7" headerRowBorderDxfId="8">
  <tableColumns count="7">
    <tableColumn id="1" name="Analiza wykorzystania alokacji w ramach konkursu nr RPMA." dataDxfId="6"/>
    <tableColumn id="2" name="Alokacja ogółem_x000a_(EUR)" dataDxfId="5"/>
    <tableColumn id="4" name="UE_x000a_(EUR)" dataDxfId="4"/>
    <tableColumn id="5" name="BP_x000a_(EUR)" dataDxfId="3"/>
    <tableColumn id="3" name="Alokacja ogółem_x000a_(PLN)" dataDxfId="2">
      <calculatedColumnFormula>Tabela323[[#This Row],[Alokacja ogółem
(EUR)]]</calculatedColumnFormula>
    </tableColumn>
    <tableColumn id="6" name="UE_x000a_(PLN)" dataDxfId="1">
      <calculatedColumnFormula>Tabela323[[#This Row],[Alokacja ogółem
(EUR)]]</calculatedColumnFormula>
    </tableColumn>
    <tableColumn id="7" name="BP_x000a_(PLN)" dataDxfId="0">
      <calculatedColumnFormula>Tabela323[[#This Row],[Alokacja ogółem
(EUR)]]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1"/>
  <sheetViews>
    <sheetView showGridLines="0" tabSelected="1" view="pageBreakPreview" zoomScale="40" zoomScaleNormal="70" zoomScaleSheetLayoutView="40" workbookViewId="0">
      <selection activeCell="L18" sqref="L18"/>
    </sheetView>
  </sheetViews>
  <sheetFormatPr defaultRowHeight="15"/>
  <cols>
    <col min="1" max="1" width="9.85546875" customWidth="1"/>
    <col min="2" max="2" width="25.5703125" customWidth="1"/>
    <col min="3" max="3" width="28.42578125" customWidth="1"/>
    <col min="4" max="4" width="78.5703125" customWidth="1"/>
    <col min="5" max="5" width="80.140625" customWidth="1"/>
    <col min="6" max="6" width="25.7109375" customWidth="1"/>
    <col min="7" max="7" width="24.42578125" customWidth="1"/>
    <col min="8" max="8" width="23.7109375" customWidth="1"/>
    <col min="9" max="9" width="24.28515625" customWidth="1"/>
    <col min="10" max="10" width="21.42578125" customWidth="1"/>
    <col min="11" max="11" width="24.28515625" customWidth="1"/>
    <col min="12" max="12" width="24.140625" customWidth="1"/>
    <col min="13" max="13" width="44.85546875" customWidth="1"/>
  </cols>
  <sheetData>
    <row r="1" spans="1:21" s="4" customFormat="1" ht="84" customHeight="1"/>
    <row r="2" spans="1:21" s="2" customFormat="1" ht="73.5" customHeight="1">
      <c r="A2" s="60" t="s">
        <v>45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21" s="2" customFormat="1" ht="66.75" customHeight="1">
      <c r="A3" s="61" t="s">
        <v>32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3"/>
    </row>
    <row r="4" spans="1:21" s="2" customFormat="1" ht="142.5" customHeight="1">
      <c r="A4" s="27" t="s">
        <v>0</v>
      </c>
      <c r="B4" s="27" t="s">
        <v>18</v>
      </c>
      <c r="C4" s="27" t="s">
        <v>6</v>
      </c>
      <c r="D4" s="27" t="s">
        <v>2</v>
      </c>
      <c r="E4" s="27" t="s">
        <v>1</v>
      </c>
      <c r="F4" s="27" t="s">
        <v>19</v>
      </c>
      <c r="G4" s="27" t="s">
        <v>20</v>
      </c>
      <c r="H4" s="27" t="s">
        <v>24</v>
      </c>
      <c r="I4" s="27" t="s">
        <v>23</v>
      </c>
      <c r="J4" s="27" t="s">
        <v>22</v>
      </c>
      <c r="K4" s="27" t="s">
        <v>21</v>
      </c>
      <c r="L4" s="27" t="s">
        <v>26</v>
      </c>
      <c r="M4" s="27" t="s">
        <v>27</v>
      </c>
    </row>
    <row r="5" spans="1:21" s="2" customFormat="1" ht="27" customHeight="1">
      <c r="A5" s="27">
        <v>1</v>
      </c>
      <c r="B5" s="28">
        <v>2</v>
      </c>
      <c r="C5" s="27">
        <v>3</v>
      </c>
      <c r="D5" s="28">
        <v>4</v>
      </c>
      <c r="E5" s="27">
        <v>5</v>
      </c>
      <c r="F5" s="28">
        <v>6</v>
      </c>
      <c r="G5" s="27">
        <v>7</v>
      </c>
      <c r="H5" s="28">
        <v>8</v>
      </c>
      <c r="I5" s="27">
        <v>9</v>
      </c>
      <c r="J5" s="28">
        <v>10</v>
      </c>
      <c r="K5" s="27">
        <v>11</v>
      </c>
      <c r="L5" s="28">
        <v>12</v>
      </c>
      <c r="M5" s="27">
        <v>13</v>
      </c>
    </row>
    <row r="6" spans="1:21" s="1" customFormat="1" ht="86.25" customHeight="1">
      <c r="A6" s="18" t="s">
        <v>3</v>
      </c>
      <c r="B6" s="21" t="s">
        <v>41</v>
      </c>
      <c r="C6" s="21" t="s">
        <v>33</v>
      </c>
      <c r="D6" s="22" t="s">
        <v>34</v>
      </c>
      <c r="E6" s="22" t="s">
        <v>35</v>
      </c>
      <c r="F6" s="40">
        <v>1437972.37</v>
      </c>
      <c r="G6" s="23">
        <v>1437972.37</v>
      </c>
      <c r="H6" s="23">
        <v>1150377.8899999999</v>
      </c>
      <c r="I6" s="24">
        <v>1150377.8899999999</v>
      </c>
      <c r="J6" s="41">
        <v>0</v>
      </c>
      <c r="K6" s="42">
        <v>92</v>
      </c>
      <c r="L6" s="25">
        <v>0.81420000000000003</v>
      </c>
      <c r="M6" s="59" t="s">
        <v>31</v>
      </c>
      <c r="N6" s="3"/>
      <c r="O6"/>
      <c r="P6"/>
      <c r="Q6"/>
      <c r="R6"/>
      <c r="S6"/>
      <c r="T6"/>
      <c r="U6"/>
    </row>
    <row r="7" spans="1:21" ht="86.25" customHeight="1">
      <c r="A7" s="35" t="s">
        <v>4</v>
      </c>
      <c r="B7" s="36" t="s">
        <v>41</v>
      </c>
      <c r="C7" s="36" t="s">
        <v>36</v>
      </c>
      <c r="D7" s="34" t="s">
        <v>34</v>
      </c>
      <c r="E7" s="34" t="s">
        <v>37</v>
      </c>
      <c r="F7" s="44">
        <v>33103995.969999999</v>
      </c>
      <c r="G7" s="37">
        <v>32194178.609999999</v>
      </c>
      <c r="H7" s="37">
        <v>25755342.879999999</v>
      </c>
      <c r="I7" s="38">
        <v>25755342.879999999</v>
      </c>
      <c r="J7" s="45">
        <v>0</v>
      </c>
      <c r="K7" s="43">
        <v>84</v>
      </c>
      <c r="L7" s="39">
        <v>0.74339999999999995</v>
      </c>
      <c r="M7" s="46" t="s">
        <v>31</v>
      </c>
      <c r="N7" s="3"/>
    </row>
    <row r="8" spans="1:21" s="1" customFormat="1" ht="86.25" customHeight="1">
      <c r="A8" s="18" t="s">
        <v>5</v>
      </c>
      <c r="B8" s="21" t="s">
        <v>41</v>
      </c>
      <c r="C8" s="21" t="s">
        <v>38</v>
      </c>
      <c r="D8" s="22" t="s">
        <v>39</v>
      </c>
      <c r="E8" s="22" t="s">
        <v>40</v>
      </c>
      <c r="F8" s="40">
        <v>164562750.43000001</v>
      </c>
      <c r="G8" s="23">
        <v>162251365</v>
      </c>
      <c r="H8" s="23">
        <v>129801092</v>
      </c>
      <c r="I8" s="24">
        <v>129801092</v>
      </c>
      <c r="J8" s="41">
        <v>0</v>
      </c>
      <c r="K8" s="42">
        <v>79</v>
      </c>
      <c r="L8" s="25">
        <v>0.69910000000000005</v>
      </c>
      <c r="M8" s="59" t="s">
        <v>31</v>
      </c>
      <c r="N8" s="3"/>
      <c r="O8"/>
      <c r="P8"/>
      <c r="Q8"/>
      <c r="R8"/>
      <c r="S8"/>
      <c r="T8"/>
      <c r="U8"/>
    </row>
    <row r="9" spans="1:21" s="1" customFormat="1" ht="86.25" customHeight="1">
      <c r="A9" s="47" t="s">
        <v>44</v>
      </c>
      <c r="B9" s="48" t="s">
        <v>30</v>
      </c>
      <c r="C9" s="49" t="s">
        <v>42</v>
      </c>
      <c r="D9" s="49" t="s">
        <v>34</v>
      </c>
      <c r="E9" s="49" t="s">
        <v>43</v>
      </c>
      <c r="F9" s="50">
        <v>8658340.0399999991</v>
      </c>
      <c r="G9" s="50">
        <v>8359184.9100000001</v>
      </c>
      <c r="H9" s="26">
        <v>6687347.9199999999</v>
      </c>
      <c r="I9" s="26">
        <v>6687347.9199999999</v>
      </c>
      <c r="J9" s="51">
        <v>0</v>
      </c>
      <c r="K9" s="52">
        <v>69</v>
      </c>
      <c r="L9" s="53">
        <v>0.61060000000000003</v>
      </c>
      <c r="M9" s="54" t="s">
        <v>46</v>
      </c>
      <c r="N9" s="3"/>
      <c r="O9"/>
      <c r="P9"/>
      <c r="Q9"/>
      <c r="R9"/>
      <c r="S9"/>
      <c r="T9"/>
      <c r="U9"/>
    </row>
    <row r="10" spans="1:21" s="1" customFormat="1" ht="86.25" customHeight="1">
      <c r="A10" s="55" t="s">
        <v>31</v>
      </c>
      <c r="B10" s="56" t="s">
        <v>31</v>
      </c>
      <c r="C10" s="56" t="s">
        <v>31</v>
      </c>
      <c r="D10" s="56" t="s">
        <v>31</v>
      </c>
      <c r="E10" s="57" t="s">
        <v>7</v>
      </c>
      <c r="F10" s="24">
        <f>SUM(F6:F9)</f>
        <v>207763058.81</v>
      </c>
      <c r="G10" s="24">
        <f>SUM(G6:G9)</f>
        <v>204242700.88999999</v>
      </c>
      <c r="H10" s="24">
        <f>SUM(H6:H9)</f>
        <v>163394160.69</v>
      </c>
      <c r="I10" s="24">
        <f>SUM(I6:I9)</f>
        <v>163394160.69</v>
      </c>
      <c r="J10" s="58">
        <v>0</v>
      </c>
      <c r="K10" s="56" t="s">
        <v>31</v>
      </c>
      <c r="L10" s="56" t="s">
        <v>31</v>
      </c>
      <c r="M10" s="59" t="s">
        <v>31</v>
      </c>
      <c r="N10"/>
      <c r="O10"/>
      <c r="P10"/>
      <c r="Q10"/>
      <c r="R10"/>
      <c r="S10"/>
      <c r="T10"/>
      <c r="U10"/>
    </row>
    <row r="11" spans="1:21" s="1" customFormat="1" ht="40.5" customHeight="1">
      <c r="A11" s="64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3"/>
      <c r="N11"/>
      <c r="O11"/>
      <c r="P11"/>
      <c r="Q11"/>
      <c r="R11"/>
      <c r="S11"/>
      <c r="T11"/>
      <c r="U11"/>
    </row>
    <row r="12" spans="1:21" ht="20.25" customHeight="1">
      <c r="A12" s="29"/>
      <c r="B12" s="29"/>
      <c r="C12" s="29"/>
      <c r="D12" s="29"/>
      <c r="E12" s="30"/>
      <c r="F12" s="31"/>
      <c r="G12" s="31"/>
      <c r="H12" s="31"/>
      <c r="I12" s="31"/>
      <c r="J12" s="32"/>
      <c r="K12" s="29"/>
      <c r="L12" s="29"/>
      <c r="M12" s="33"/>
    </row>
    <row r="13" spans="1:21" ht="20.25" customHeight="1">
      <c r="A13" s="19" t="s">
        <v>28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21" ht="20.25" customHeight="1">
      <c r="A14" s="19" t="s">
        <v>29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21" ht="20.25" customHeight="1">
      <c r="A15" s="19" t="s">
        <v>25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21" ht="15.7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4:12" ht="57.95" customHeight="1">
      <c r="D17" s="5" t="s">
        <v>14</v>
      </c>
      <c r="E17" s="6" t="s">
        <v>12</v>
      </c>
      <c r="F17" s="6" t="s">
        <v>15</v>
      </c>
      <c r="G17" s="7" t="s">
        <v>11</v>
      </c>
      <c r="H17" s="6" t="s">
        <v>13</v>
      </c>
      <c r="I17" s="6" t="s">
        <v>16</v>
      </c>
      <c r="J17" s="7" t="s">
        <v>10</v>
      </c>
    </row>
    <row r="18" spans="4:12" ht="57.95" customHeight="1">
      <c r="D18" s="8" t="s">
        <v>17</v>
      </c>
      <c r="E18" s="9">
        <v>59000000</v>
      </c>
      <c r="F18" s="9">
        <v>59000000</v>
      </c>
      <c r="G18" s="9">
        <v>0</v>
      </c>
      <c r="H18" s="17">
        <f>Tabela323[[#This Row],[UE
(EUR)]]*$F$21</f>
        <v>254573200</v>
      </c>
      <c r="I18" s="17">
        <f>Tabela323[[#This Row],[UE
(EUR)]]*$F$21</f>
        <v>254573200</v>
      </c>
      <c r="J18" s="10">
        <f>Tabela323[[#This Row],[BP
(EUR)]]*$E$21</f>
        <v>0</v>
      </c>
      <c r="L18" s="14"/>
    </row>
    <row r="19" spans="4:12" ht="66.75" customHeight="1">
      <c r="D19" s="11" t="s">
        <v>8</v>
      </c>
      <c r="E19" s="12">
        <f>Tabela323[[#This Row],[Alokacja ogółem
(PLN)]]/F21</f>
        <v>37868304.60044498</v>
      </c>
      <c r="F19" s="12">
        <f>Tabela323[[#This Row],[Alokacja ogółem
(PLN)]]/F21</f>
        <v>37868304.60044498</v>
      </c>
      <c r="G19" s="12">
        <v>0</v>
      </c>
      <c r="H19" s="13">
        <v>163394160.69</v>
      </c>
      <c r="I19" s="13">
        <v>163394160.69</v>
      </c>
      <c r="J19" s="13">
        <v>0</v>
      </c>
    </row>
    <row r="20" spans="4:12" ht="57.75" customHeight="1">
      <c r="D20" s="8" t="s">
        <v>9</v>
      </c>
      <c r="E20" s="9">
        <f t="shared" ref="E20:J20" si="0">E18-E19</f>
        <v>21131695.39955502</v>
      </c>
      <c r="F20" s="9">
        <f t="shared" si="0"/>
        <v>21131695.39955502</v>
      </c>
      <c r="G20" s="9">
        <f t="shared" si="0"/>
        <v>0</v>
      </c>
      <c r="H20" s="9">
        <f t="shared" si="0"/>
        <v>91179039.310000002</v>
      </c>
      <c r="I20" s="9">
        <f t="shared" si="0"/>
        <v>91179039.310000002</v>
      </c>
      <c r="J20" s="9">
        <f t="shared" si="0"/>
        <v>0</v>
      </c>
    </row>
    <row r="21" spans="4:12" ht="59.25" customHeight="1">
      <c r="D21" s="15" t="s">
        <v>47</v>
      </c>
      <c r="E21" s="16">
        <v>4.3148</v>
      </c>
      <c r="F21" s="16">
        <v>4.3148</v>
      </c>
      <c r="G21" s="16">
        <v>4.3148</v>
      </c>
      <c r="H21" s="16">
        <v>4.3148</v>
      </c>
      <c r="I21" s="16">
        <v>4.3148</v>
      </c>
      <c r="J21" s="16">
        <v>4.3148</v>
      </c>
    </row>
  </sheetData>
  <mergeCells count="3">
    <mergeCell ref="A2:M2"/>
    <mergeCell ref="A3:M3"/>
    <mergeCell ref="A11:M11"/>
  </mergeCells>
  <pageMargins left="0.31496062992125984" right="0.31496062992125984" top="0.74803149606299213" bottom="0.74803149606299213" header="0.31496062992125984" footer="0.31496062992125984"/>
  <pageSetup paperSize="9" scale="32" fitToHeight="0" orientation="landscape" r:id="rId1"/>
  <rowBreaks count="1" manualBreakCount="1">
    <brk id="21" max="12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lista projektów z 7.1</vt:lpstr>
      <vt:lpstr>Arkusz1</vt:lpstr>
      <vt:lpstr>'lista projektów z 7.1'!Obszar_wydruku</vt:lpstr>
      <vt:lpstr>'lista projektów z 7.1'!Tytuły_wydruku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m.gradziuk</cp:lastModifiedBy>
  <cp:lastPrinted>2016-12-19T07:26:51Z</cp:lastPrinted>
  <dcterms:created xsi:type="dcterms:W3CDTF">2015-06-15T08:53:48Z</dcterms:created>
  <dcterms:modified xsi:type="dcterms:W3CDTF">2017-03-03T10:57:09Z</dcterms:modified>
</cp:coreProperties>
</file>