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!Perspektywa 2014-2020\Działanie 6.1\3) Konkurs 065 RIT do 9.11\ZARZAD\3 Uchwała zmieniająca (7.01.2020 r.)\"/>
    </mc:Choice>
  </mc:AlternateContent>
  <bookViews>
    <workbookView xWindow="-5520" yWindow="315" windowWidth="25440" windowHeight="11760"/>
  </bookViews>
  <sheets>
    <sheet name="6.1 -  65" sheetId="2" r:id="rId1"/>
  </sheets>
  <definedNames>
    <definedName name="_xlnm._FilterDatabase" localSheetId="0" hidden="1">'6.1 -  65'!$O$4:$W$4</definedName>
    <definedName name="kurs">'6.1 -  65'!$E$96</definedName>
    <definedName name="_xlnm.Print_Area" localSheetId="0">'6.1 -  65'!$A$1:$N$31</definedName>
    <definedName name="_xlnm.Print_Titles" localSheetId="0">'6.1 -  65'!$3:$3</definedName>
  </definedNames>
  <calcPr calcId="162913"/>
</workbook>
</file>

<file path=xl/calcChain.xml><?xml version="1.0" encoding="utf-8"?>
<calcChain xmlns="http://schemas.openxmlformats.org/spreadsheetml/2006/main">
  <c r="J19" i="2" l="1"/>
  <c r="I25" i="2" l="1"/>
  <c r="J11" i="2"/>
  <c r="J25" i="2" s="1"/>
  <c r="F25" i="2" l="1"/>
  <c r="G25" i="2"/>
  <c r="J31" i="2" l="1"/>
  <c r="I31" i="2"/>
  <c r="G31" i="2"/>
  <c r="F31" i="2"/>
  <c r="H13" i="2" l="1"/>
  <c r="H14" i="2"/>
  <c r="H15" i="2"/>
  <c r="H16" i="2"/>
  <c r="H17" i="2"/>
  <c r="H19" i="2"/>
  <c r="H18" i="2"/>
  <c r="H20" i="2"/>
  <c r="H21" i="2"/>
  <c r="H22" i="2"/>
  <c r="H23" i="2"/>
  <c r="H24" i="2"/>
  <c r="H29" i="2"/>
  <c r="H30" i="2"/>
  <c r="H12" i="2"/>
  <c r="H11" i="2"/>
  <c r="H10" i="2"/>
  <c r="H9" i="2"/>
  <c r="H8" i="2"/>
  <c r="H7" i="2"/>
  <c r="H6" i="2"/>
  <c r="H31" i="2" l="1"/>
  <c r="H5" i="2"/>
  <c r="H25" i="2" s="1"/>
  <c r="L6" i="2"/>
  <c r="L30" i="2" l="1"/>
  <c r="L17" i="2"/>
  <c r="L23" i="2"/>
  <c r="L24" i="2"/>
  <c r="L19" i="2"/>
  <c r="L11" i="2"/>
  <c r="L9" i="2"/>
  <c r="L7" i="2"/>
  <c r="L12" i="2"/>
  <c r="L15" i="2"/>
  <c r="L8" i="2"/>
  <c r="L18" i="2"/>
  <c r="L14" i="2"/>
  <c r="L10" i="2"/>
  <c r="L5" i="2"/>
  <c r="L16" i="2"/>
  <c r="L21" i="2"/>
  <c r="L13" i="2"/>
  <c r="L29" i="2"/>
  <c r="L20" i="2"/>
  <c r="L22" i="2"/>
</calcChain>
</file>

<file path=xl/sharedStrings.xml><?xml version="1.0" encoding="utf-8"?>
<sst xmlns="http://schemas.openxmlformats.org/spreadsheetml/2006/main" count="209" uniqueCount="107">
  <si>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</si>
  <si>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</si>
  <si>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</si>
  <si>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</si>
  <si>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</si>
  <si>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</si>
  <si>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</si>
  <si>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</si>
  <si>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</si>
  <si>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</si>
  <si>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</si>
  <si>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</si>
  <si>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</si>
  <si>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</si>
  <si>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</si>
  <si>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</si>
  <si>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</si>
  <si>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</si>
  <si>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</si>
  <si>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</si>
  <si>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</si>
  <si>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</si>
  <si>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</si>
  <si>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</si>
  <si>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</si>
  <si>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</si>
  <si>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</si>
  <si>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</si>
  <si>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>Kategoria interwencji</t>
  </si>
  <si>
    <t>Wartość projektu ogółem</t>
  </si>
  <si>
    <t>Procent maksymalnej liczby punktów możliwych do zdobycia *</t>
  </si>
  <si>
    <t>Próg wyczerpania alokacji***</t>
  </si>
  <si>
    <t>Projekty wybrane do dofinansowania w trybie konkursowym dla Regionalnego Programu Operacyjnego Województwa Mazowieckiego 2014-2020</t>
  </si>
  <si>
    <t>Modernizacja istniejącej infrastruktury szpitala SPZZOZ w Zwoleniu oraz zakup sprzętu medycznego</t>
  </si>
  <si>
    <t>RPMA.06.01.00-14-9740/17</t>
  </si>
  <si>
    <t>Powiat Zwoleński</t>
  </si>
  <si>
    <t xml:space="preserve">Poprawa efektywności działania istniejących Poradni specjalistycznych i podstawowej opieki zdrowotnej poprzez zakup sprzętu specjalistycznego II Etap </t>
  </si>
  <si>
    <t>RPMA.06.01.00-14-9824/17</t>
  </si>
  <si>
    <t xml:space="preserve">„Doposażenie placówek Szpitala w specjalistyczny sprzęt medyczny służący poprawie jakości usług oraz diagnozowaniu i leczeniu schorzeń zgodnie z Policy Paper". </t>
  </si>
  <si>
    <t>RPMA.06.01.00-14-9844/17</t>
  </si>
  <si>
    <t>SAMODZIELNY PUBLICZNY ZESPÓŁ ZAKŁADÓW OPIEKI ZDROWOTNEJ</t>
  </si>
  <si>
    <t>Zwiększenie dostępu do usług medycznych z zakresu kardiologii oraz układu kostno-stawowo-mięśniowego w Samodzielnym Publicznym Zakładzie Opieki Zdrowotnej w Łosicach, powiat Łosicki, województwo mazowieckie</t>
  </si>
  <si>
    <t>RPMA.06.01.00-14-9852/17</t>
  </si>
  <si>
    <t xml:space="preserve">Samodzielny Publiczny Zakład Opieki Zdrowotnej w Łosicach </t>
  </si>
  <si>
    <t>ZWIĘKSZENIE DOSTĘPNOŚCI DO USŁUG ZDROWOTNYCH W SUBREGIONIE OSTROŁĘCKIM W ZAKRESIE CHORÓB UKŁADU KOSTNO-STAWOWEGO, MIĘŚNIOWEGO I TKANKI ŁĄCZNEJ POPRZEZ UTWORZENIE ODDZIAŁU REHABILITACJI OGÓLNOUSTROJOWEJ ORAZ DOPOSAŻENIE BLOKU OPERACYJNEGO, ODDZIAŁU CHIRURGII URAZOWO-ORTOPEDYCZNEJ W MAZOWIECKIM SZPITALU SPECJALISTYCZNYM IM. DR. JÓZEFA PSARSKIEGO W OSTROŁĘCE</t>
  </si>
  <si>
    <t>RPMA.06.01.00-14-9927/17</t>
  </si>
  <si>
    <t>MAZOWIECKI SZPITAL SPECJALISTYCZNY IM. DR. JÓZEFA PSARSKIEGO W OSTROŁĘCE</t>
  </si>
  <si>
    <t xml:space="preserve">Poprawa jakości życia mieszkańców subregionu ostrołęckiego poprzez poprawę dostępu do usług publicznych jako inwestycje służące wczesnemu wykrywaniu i leczeniu chorób nowotworowych w Mazowieckim Szpitalu Specjalistycznym im. dr. Józefa Psarskiego w Ostrołęce
</t>
  </si>
  <si>
    <t>RPMA.06.01.00-14-9928/17</t>
  </si>
  <si>
    <t>Mazowiecki Szpital Specjalistyczny im. dr. Józefa Psarskiego w Ostrołęce</t>
  </si>
  <si>
    <t>Doposażenie szpitala wraz z przebudową pomieszczeń i wyposażeniem Centralnej Sterylizatorni oraz zakup sprzętu, urządzeń i aparatury medycznej dla Ambulatoryjnej Opieki Specjalistycznej wraz z przebudową przychodni przyszpitalnych w Radomskim Szpitalu Specjalistycznym im. dr. Tytusa Chałubińskiego</t>
  </si>
  <si>
    <t>RPMA.06.01.00-14-9937/17</t>
  </si>
  <si>
    <t>Radomski Szpital Specjalistyczny im. dr. Tytusa Chałubińskiego</t>
  </si>
  <si>
    <t>Poprawa jakości udzielanych świadczeń zdrowotnych poprzez przebudowę Bloku Operacyjnego i Oddziału Anestezjologii i Intensywnej Terapii Szpitala SPZOZ w Siedlcach wraz z doposażeniem w specjalistyczny sprzęt medyczny oraz Utworzenie oddziału rehabilitacji kardiologicznej stacjonarnej i dziennej w SPZOZ w Siedlcach wraz z dostosowaniem infrastruktury oraz zakupem sprzętu medycznego</t>
  </si>
  <si>
    <t>RPMA.06.01.00-14-9941/17</t>
  </si>
  <si>
    <t xml:space="preserve">Samodzielny Publiczny Zakład Opieki Zdrowotnej w Siedlcach </t>
  </si>
  <si>
    <t>Rozbudowa i modernizacja wraz z zakupem wyposażenia Oddziału  Urologii i Onkologii Urologicznej, modernizacja wraz z zakupem wyposażenia Oddziału Chirurgii Ogólnej i Naczyniowej  Mazowieckiego Szpitala Wojewódzkiego w Siedlcach Sp. z o.o.</t>
  </si>
  <si>
    <t>RPMA.06.01.00-14-a104/17</t>
  </si>
  <si>
    <t>MAZOWIECKI SZPITAL WOJEWÓDZKI W SIEDLCACH SPÓŁKA Z OGRANICZONĄ ODPOWIEDZIALNOŚCIĄ</t>
  </si>
  <si>
    <t>Podniesienie poziomu opieki zdrowotnej w SP ZZOZ w Przasnyszu w celu poprawy bezpieczeństwa zdrowotnego pacjenta oraz jakości usług medycznych.</t>
  </si>
  <si>
    <t>RPMA.06.01.00-14-a105/17</t>
  </si>
  <si>
    <t>Samodzielny Publiczny Zespół Zakładów Opieki Zdrowotnej w Przasnyszu</t>
  </si>
  <si>
    <t>Poprawa jakości świadczeń zdrowotnych SPZOZ w Węgrowie poprzez doposażenie w nowoczesny sprzęt medyczny</t>
  </si>
  <si>
    <t>RPMA.06.01.00-14-a117/18</t>
  </si>
  <si>
    <t>SAMODZIELNY PUBLICZNY ZAKŁAD OPIEKI ZDROWOTNEJ W WĘGROWIE</t>
  </si>
  <si>
    <t>Poprawa jakości udzielanych świadczeń dla osób z chorobami układu krążenia i w stanach krytycznych w Wojewódzkim Szpitalu Zespolonym w Płocku</t>
  </si>
  <si>
    <t>RPMA.06.01.00-14-a137/18</t>
  </si>
  <si>
    <t>Wojewódzki Szpital Zespolony w Płocku</t>
  </si>
  <si>
    <t>Rozbudowa, modernizacja i doposażenie Szpitala w Iłży w celu zwiększenia dostępności usług medycznych SPZZOZ Szpital w Iłży (sprzęt medyczny)</t>
  </si>
  <si>
    <t>RPMA.06.01.00-14-a209/18</t>
  </si>
  <si>
    <t>SPZZOZ Szpital w Iłży</t>
  </si>
  <si>
    <t>Modernizacja infrastruktury i wyposażenia medycznego w SPZOZ – ZZ w Makowie Mazowieckim.</t>
  </si>
  <si>
    <t>RPMA.06.01.00-14-a242/18</t>
  </si>
  <si>
    <t>Samodzielny Publiczny Zakład Opieki Zdrowotnej - Zespół Zakładów</t>
  </si>
  <si>
    <t>Zakup specjalistycznej aparatury medycznej wraz z adaptacją pomieszczeń</t>
  </si>
  <si>
    <t>RPMA.06.01.00-14-a258/18</t>
  </si>
  <si>
    <t>Specjalistyczny Szpital Wojewódzki w Ciechanowie</t>
  </si>
  <si>
    <t>Poprawa spójności komunikacyjnej, społecznej i gospodarczej  w subregionie ciechanowskim poprzez zakup sprzętu i aparatury medycznej dla szpitala w Płońsku</t>
  </si>
  <si>
    <t>RPMA.06.01.00-14-a266/18</t>
  </si>
  <si>
    <t>Powiat Płoński</t>
  </si>
  <si>
    <t>Zakup aparatury i modernizacja infrastruktury  Wojewódzkiego Szpitala Zespolonego w Płocku dla AOS i POZ</t>
  </si>
  <si>
    <t>RPMA.06.01.00-14-a273/18</t>
  </si>
  <si>
    <t>Budowa Siedleckiego Ośrodka Onkologii</t>
  </si>
  <si>
    <t>RPMA.06.01.00-14-a277/18</t>
  </si>
  <si>
    <t>Zakup specjalistycznego sprzętu medycznego dla istniejących oddziałów szpitalnych Mazowieckiego Szpitala Specjalistycznego</t>
  </si>
  <si>
    <t>RPMA.06.01.00-14-a286/18</t>
  </si>
  <si>
    <t>Mazowiecki Szpital Specjalistyczny Sp. z o.o.</t>
  </si>
  <si>
    <t>Doposażenie Płockiego Zakładu Opieki Zdrowotnej w nowoczesny sprzęt i aparaturę medyczną</t>
  </si>
  <si>
    <t>RPMA.06.01.00-14-a295/18</t>
  </si>
  <si>
    <t>PŁOCKI ZAKŁAD OPIEKI ZDROWOTNEJ SPÓŁKA Z OGRANICZONĄ ODPOWIEDZIALNOŚCIĄ</t>
  </si>
  <si>
    <t>Wyposażenie SPZZOZ w Wyszkowie w nowoczesną aparaturę medyczną</t>
  </si>
  <si>
    <t>RPMA.06.01.00-14-a297/18</t>
  </si>
  <si>
    <t>Samodzielny Publiczny Zespół Zakładów Opieki Zdrowotnej w Wyszkowie</t>
  </si>
  <si>
    <t>Poprawa efektywności działania istniejących Poradni specjalistycznych i podstawowej opieki zdrowotnej poprzez zakup sprzętu specjalistycznego I Etap</t>
  </si>
  <si>
    <t>RPMA.06.01.00-14-9823/17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</si>
  <si>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</si>
  <si>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</si>
  <si>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</si>
  <si>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</si>
  <si>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</si>
  <si>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</si>
  <si>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</si>
  <si>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</si>
  <si>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Rezygnacja z dofinansowania </t>
  </si>
  <si>
    <t>Projekt wybrany do dofinansowania po zwiększeniu alokacji</t>
  </si>
  <si>
    <t>Wnioskowane dofinansowanie (BP) do 9% wydatków kwalifikowanych</t>
  </si>
  <si>
    <t>Lista ocenionych projektów w ramach konkursu RPMA.06.01.00-IP.01-14-065/17, Oś priorytetowa VI „Jakość życia” dla Działania 6.1 „Infrastruktura ochrony zdrowia”, Typ projektów: „Inwestycje w infrastrukturę ochrony zdrowia wynikające ze zdiagnozowanych potrzeb - w ramach planów inwestycyjnych dla subregionów objętych OSI problemowymi” Regionalnego Programu Operacyjnego Województwa Mazowieckiego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</si>
</sst>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zł-415]_-;\-* #,##0.00\ [$zł-415]_-;_-* &quot;-&quot;??\ [$zł-415]_-;_-@_-"/>
    <numFmt numFmtId="165" formatCode="#,##0.00\ &quot;zł&quot;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1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9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10" fontId="21" fillId="0" borderId="10" xfId="1" applyNumberFormat="1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6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/>
    </xf>
    <xf numFmtId="164" fontId="18" fillId="0" borderId="10" xfId="0" applyNumberFormat="1" applyFont="1" applyFill="1" applyBorder="1" applyAlignment="1">
      <alignment vertical="center"/>
    </xf>
    <xf numFmtId="165" fontId="18" fillId="0" borderId="10" xfId="0" applyNumberFormat="1" applyFont="1" applyFill="1" applyBorder="1" applyAlignment="1">
      <alignment vertical="center"/>
    </xf>
    <xf numFmtId="2" fontId="18" fillId="0" borderId="10" xfId="0" applyNumberFormat="1" applyFont="1" applyFill="1" applyBorder="1" applyAlignment="1">
      <alignment horizontal="center" vertical="center"/>
    </xf>
    <xf numFmtId="49" fontId="18" fillId="34" borderId="16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164" fontId="18" fillId="34" borderId="10" xfId="0" applyNumberFormat="1" applyFont="1" applyFill="1" applyBorder="1" applyAlignment="1">
      <alignment vertical="center"/>
    </xf>
    <xf numFmtId="165" fontId="18" fillId="34" borderId="10" xfId="0" applyNumberFormat="1" applyFont="1" applyFill="1" applyBorder="1" applyAlignment="1">
      <alignment vertical="center"/>
    </xf>
    <xf numFmtId="2" fontId="18" fillId="34" borderId="10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/>
    </xf>
    <xf numFmtId="1" fontId="18" fillId="0" borderId="10" xfId="0" applyNumberFormat="1" applyFont="1" applyFill="1" applyBorder="1" applyAlignment="1">
      <alignment horizontal="center" vertical="center"/>
    </xf>
    <xf numFmtId="1" fontId="18" fillId="34" borderId="10" xfId="0" applyNumberFormat="1" applyFont="1" applyFill="1" applyBorder="1" applyAlignment="1">
      <alignment horizontal="center" vertical="center"/>
    </xf>
    <xf numFmtId="49" fontId="21" fillId="0" borderId="10" xfId="1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18" fillId="34" borderId="10" xfId="0" applyNumberFormat="1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1" fontId="18" fillId="0" borderId="15" xfId="0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/>
    </xf>
    <xf numFmtId="4" fontId="21" fillId="0" borderId="10" xfId="0" applyNumberFormat="1" applyFont="1" applyFill="1" applyBorder="1" applyAlignment="1">
      <alignment horizontal="center" vertical="center" wrapText="1"/>
    </xf>
    <xf numFmtId="165" fontId="18" fillId="0" borderId="15" xfId="0" applyNumberFormat="1" applyFont="1" applyFill="1" applyBorder="1" applyAlignment="1">
      <alignment vertical="center"/>
    </xf>
    <xf numFmtId="10" fontId="23" fillId="34" borderId="10" xfId="1" applyNumberFormat="1" applyFont="1" applyFill="1" applyBorder="1" applyAlignment="1">
      <alignment horizontal="center" vertical="center"/>
    </xf>
    <xf numFmtId="4" fontId="24" fillId="0" borderId="10" xfId="0" applyNumberFormat="1" applyFont="1" applyFill="1" applyBorder="1" applyAlignment="1">
      <alignment horizontal="center" vertical="center" wrapText="1"/>
    </xf>
    <xf numFmtId="165" fontId="18" fillId="34" borderId="15" xfId="0" applyNumberFormat="1" applyFont="1" applyFill="1" applyBorder="1" applyAlignment="1">
      <alignment vertical="center"/>
    </xf>
    <xf numFmtId="1" fontId="18" fillId="34" borderId="15" xfId="0" applyNumberFormat="1" applyFont="1" applyFill="1" applyBorder="1" applyAlignment="1">
      <alignment horizontal="center" vertical="center"/>
    </xf>
    <xf numFmtId="10" fontId="24" fillId="34" borderId="10" xfId="1" applyNumberFormat="1" applyFont="1" applyFill="1" applyBorder="1" applyAlignment="1">
      <alignment horizontal="center" vertical="center" wrapText="1"/>
    </xf>
    <xf numFmtId="10" fontId="24" fillId="0" borderId="10" xfId="1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view="pageBreakPreview" zoomScale="65" zoomScaleNormal="100" zoomScaleSheetLayoutView="65" workbookViewId="0">
      <selection sqref="A1:N1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8.625" style="4" customWidth="1"/>
    <col min="5" max="5" width="32.75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8.25" style="4" customWidth="1"/>
    <col min="11" max="11" width="16" style="4" customWidth="1"/>
    <col min="12" max="12" width="17.75" style="2" customWidth="1"/>
    <col min="13" max="13" width="11.875" style="2" customWidth="1"/>
    <col min="14" max="14" width="22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89.25" customHeight="1">
      <c r="A1" s="46" t="s">
        <v>106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  <c r="O1" s="1"/>
    </row>
    <row r="2" spans="1:17" ht="60" customHeight="1">
      <c r="A2" s="45" t="s">
        <v>32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1"/>
    </row>
    <row r="3" spans="1:17" ht="76.5" customHeight="1">
      <c r="A3" s="7" t="s">
        <v>17</v>
      </c>
      <c r="B3" s="7" t="s">
        <v>21</v>
      </c>
      <c r="C3" s="7" t="s">
        <v>18</v>
      </c>
      <c r="D3" s="7" t="s">
        <v>0</v>
      </c>
      <c r="E3" s="7" t="s">
        <v>2</v>
      </c>
      <c r="F3" s="7" t="s">
        <v>29</v>
      </c>
      <c r="G3" s="7" t="s">
        <v>1</v>
      </c>
      <c r="H3" s="7" t="s">
        <v>22</v>
      </c>
      <c r="I3" s="7" t="s">
        <v>23</v>
      </c>
      <c r="J3" s="7" t="s">
        <v>105</v>
      </c>
      <c r="K3" s="7" t="s">
        <v>20</v>
      </c>
      <c r="L3" s="8" t="s">
        <v>30</v>
      </c>
      <c r="M3" s="8" t="s">
        <v>28</v>
      </c>
      <c r="N3" s="7" t="s">
        <v>25</v>
      </c>
      <c r="O3" s="1"/>
    </row>
    <row r="4" spans="1:17" ht="30" customHeight="1">
      <c r="A4" s="9" t="s">
        <v>3</v>
      </c>
      <c r="B4" s="33" t="s">
        <v>4</v>
      </c>
      <c r="C4" s="33" t="s">
        <v>5</v>
      </c>
      <c r="D4" s="33" t="s">
        <v>6</v>
      </c>
      <c r="E4" s="33" t="s">
        <v>7</v>
      </c>
      <c r="F4" s="33" t="s">
        <v>8</v>
      </c>
      <c r="G4" s="33" t="s">
        <v>9</v>
      </c>
      <c r="H4" s="33" t="s">
        <v>10</v>
      </c>
      <c r="I4" s="33" t="s">
        <v>11</v>
      </c>
      <c r="J4" s="33" t="s">
        <v>12</v>
      </c>
      <c r="K4" s="33" t="s">
        <v>13</v>
      </c>
      <c r="L4" s="12" t="s">
        <v>14</v>
      </c>
      <c r="M4" s="12" t="s">
        <v>15</v>
      </c>
      <c r="N4" s="12" t="s">
        <v>16</v>
      </c>
    </row>
    <row r="5" spans="1:17" ht="83.25" customHeight="1">
      <c r="A5" s="13" t="s">
        <v>3</v>
      </c>
      <c r="B5" s="14" t="s">
        <v>26</v>
      </c>
      <c r="C5" s="15" t="s">
        <v>83</v>
      </c>
      <c r="D5" s="31" t="s">
        <v>82</v>
      </c>
      <c r="E5" s="29" t="s">
        <v>58</v>
      </c>
      <c r="F5" s="16">
        <v>58300684.009999998</v>
      </c>
      <c r="G5" s="16">
        <v>15000000</v>
      </c>
      <c r="H5" s="17">
        <f t="shared" ref="H5:H10" si="0">I5+J5</f>
        <v>12000000</v>
      </c>
      <c r="I5" s="16">
        <v>12000000</v>
      </c>
      <c r="J5" s="17">
        <v>0</v>
      </c>
      <c r="K5" s="18">
        <v>75</v>
      </c>
      <c r="L5" s="6">
        <f t="shared" ref="L5:L10" si="1">K5/99</f>
        <v>0.75757575757575757</v>
      </c>
      <c r="M5" s="26">
        <v>53</v>
      </c>
      <c r="N5" s="40" t="s">
        <v>103</v>
      </c>
      <c r="O5" s="10"/>
      <c r="Q5" s="5"/>
    </row>
    <row r="6" spans="1:17" ht="83.25" customHeight="1">
      <c r="A6" s="19" t="s">
        <v>4</v>
      </c>
      <c r="B6" s="20" t="s">
        <v>26</v>
      </c>
      <c r="C6" s="21" t="s">
        <v>57</v>
      </c>
      <c r="D6" s="32" t="s">
        <v>56</v>
      </c>
      <c r="E6" s="30" t="s">
        <v>58</v>
      </c>
      <c r="F6" s="22">
        <v>10905105.02</v>
      </c>
      <c r="G6" s="22">
        <v>9209802.4900000002</v>
      </c>
      <c r="H6" s="23">
        <f t="shared" si="0"/>
        <v>7367841.9900000002</v>
      </c>
      <c r="I6" s="22">
        <v>7367841.9900000002</v>
      </c>
      <c r="J6" s="23">
        <v>0</v>
      </c>
      <c r="K6" s="24">
        <v>72</v>
      </c>
      <c r="L6" s="25">
        <f t="shared" si="1"/>
        <v>0.72727272727272729</v>
      </c>
      <c r="M6" s="27">
        <v>53</v>
      </c>
      <c r="N6" s="39" t="s">
        <v>27</v>
      </c>
      <c r="O6" s="10"/>
      <c r="Q6" s="5"/>
    </row>
    <row r="7" spans="1:17" ht="74.25" customHeight="1">
      <c r="A7" s="13" t="s">
        <v>5</v>
      </c>
      <c r="B7" s="14" t="s">
        <v>26</v>
      </c>
      <c r="C7" s="15" t="s">
        <v>63</v>
      </c>
      <c r="D7" s="31" t="s">
        <v>62</v>
      </c>
      <c r="E7" s="29" t="s">
        <v>64</v>
      </c>
      <c r="F7" s="16">
        <v>5313058.24</v>
      </c>
      <c r="G7" s="16">
        <v>5047528.33</v>
      </c>
      <c r="H7" s="17">
        <f t="shared" si="0"/>
        <v>4038022.66</v>
      </c>
      <c r="I7" s="16">
        <v>4038022.66</v>
      </c>
      <c r="J7" s="17">
        <v>0</v>
      </c>
      <c r="K7" s="18">
        <v>70</v>
      </c>
      <c r="L7" s="6">
        <f t="shared" si="1"/>
        <v>0.70707070707070707</v>
      </c>
      <c r="M7" s="26">
        <v>53</v>
      </c>
      <c r="N7" s="37" t="s">
        <v>27</v>
      </c>
      <c r="O7" s="10"/>
      <c r="Q7" s="5"/>
    </row>
    <row r="8" spans="1:17" ht="66.75" customHeight="1">
      <c r="A8" s="19" t="s">
        <v>6</v>
      </c>
      <c r="B8" s="20" t="s">
        <v>26</v>
      </c>
      <c r="C8" s="21" t="s">
        <v>72</v>
      </c>
      <c r="D8" s="32" t="s">
        <v>71</v>
      </c>
      <c r="E8" s="30" t="s">
        <v>73</v>
      </c>
      <c r="F8" s="22">
        <v>12034499.99</v>
      </c>
      <c r="G8" s="22">
        <v>11849999.99</v>
      </c>
      <c r="H8" s="23">
        <f t="shared" si="0"/>
        <v>9479999.9900000002</v>
      </c>
      <c r="I8" s="22">
        <v>9479999.9900000002</v>
      </c>
      <c r="J8" s="23">
        <v>0</v>
      </c>
      <c r="K8" s="24">
        <v>67</v>
      </c>
      <c r="L8" s="25">
        <f t="shared" si="1"/>
        <v>0.6767676767676768</v>
      </c>
      <c r="M8" s="27">
        <v>53</v>
      </c>
      <c r="N8" s="39" t="s">
        <v>27</v>
      </c>
      <c r="O8" s="10"/>
      <c r="Q8" s="5"/>
    </row>
    <row r="9" spans="1:17" ht="63.75" customHeight="1">
      <c r="A9" s="13" t="s">
        <v>7</v>
      </c>
      <c r="B9" s="14" t="s">
        <v>26</v>
      </c>
      <c r="C9" s="15" t="s">
        <v>60</v>
      </c>
      <c r="D9" s="31" t="s">
        <v>59</v>
      </c>
      <c r="E9" s="29" t="s">
        <v>61</v>
      </c>
      <c r="F9" s="16">
        <v>13418220</v>
      </c>
      <c r="G9" s="16">
        <v>13418220</v>
      </c>
      <c r="H9" s="17">
        <f t="shared" si="0"/>
        <v>10734576</v>
      </c>
      <c r="I9" s="16">
        <v>10734576</v>
      </c>
      <c r="J9" s="17">
        <v>0</v>
      </c>
      <c r="K9" s="18">
        <v>66</v>
      </c>
      <c r="L9" s="6">
        <f t="shared" si="1"/>
        <v>0.66666666666666663</v>
      </c>
      <c r="M9" s="26">
        <v>53</v>
      </c>
      <c r="N9" s="37" t="s">
        <v>27</v>
      </c>
      <c r="O9" s="10"/>
      <c r="Q9" s="5"/>
    </row>
    <row r="10" spans="1:17" ht="62.25" customHeight="1">
      <c r="A10" s="19" t="s">
        <v>8</v>
      </c>
      <c r="B10" s="20" t="s">
        <v>26</v>
      </c>
      <c r="C10" s="21" t="s">
        <v>81</v>
      </c>
      <c r="D10" s="32" t="s">
        <v>80</v>
      </c>
      <c r="E10" s="30" t="s">
        <v>67</v>
      </c>
      <c r="F10" s="22">
        <v>14442082.25</v>
      </c>
      <c r="G10" s="22">
        <v>6941565.7000000002</v>
      </c>
      <c r="H10" s="23">
        <f t="shared" si="0"/>
        <v>5553252.5599999996</v>
      </c>
      <c r="I10" s="22">
        <v>5553252.5599999996</v>
      </c>
      <c r="J10" s="23">
        <v>0</v>
      </c>
      <c r="K10" s="24">
        <v>66</v>
      </c>
      <c r="L10" s="25">
        <f t="shared" si="1"/>
        <v>0.66666666666666663</v>
      </c>
      <c r="M10" s="27">
        <v>53</v>
      </c>
      <c r="N10" s="39" t="s">
        <v>27</v>
      </c>
      <c r="O10" s="10"/>
      <c r="Q10" s="5"/>
    </row>
    <row r="11" spans="1:17" ht="89.25" customHeight="1">
      <c r="A11" s="13" t="s">
        <v>9</v>
      </c>
      <c r="B11" s="14" t="s">
        <v>26</v>
      </c>
      <c r="C11" s="15" t="s">
        <v>54</v>
      </c>
      <c r="D11" s="31" t="s">
        <v>53</v>
      </c>
      <c r="E11" s="29" t="s">
        <v>55</v>
      </c>
      <c r="F11" s="16">
        <v>12929296.1</v>
      </c>
      <c r="G11" s="16">
        <v>11569871.800000001</v>
      </c>
      <c r="H11" s="17">
        <f>I11+J11</f>
        <v>10297185.901999999</v>
      </c>
      <c r="I11" s="16">
        <v>9255897.4399999995</v>
      </c>
      <c r="J11" s="17">
        <f>G11*9%</f>
        <v>1041288.4620000001</v>
      </c>
      <c r="K11" s="18">
        <v>64.5</v>
      </c>
      <c r="L11" s="6">
        <f t="shared" ref="L11:L30" si="2">K11/99</f>
        <v>0.65151515151515149</v>
      </c>
      <c r="M11" s="26">
        <v>53</v>
      </c>
      <c r="N11" s="37" t="s">
        <v>27</v>
      </c>
      <c r="O11" s="10"/>
      <c r="Q11" s="5"/>
    </row>
    <row r="12" spans="1:17" ht="69.75" customHeight="1">
      <c r="A12" s="19" t="s">
        <v>10</v>
      </c>
      <c r="B12" s="20" t="s">
        <v>26</v>
      </c>
      <c r="C12" s="21" t="s">
        <v>66</v>
      </c>
      <c r="D12" s="32" t="s">
        <v>65</v>
      </c>
      <c r="E12" s="30" t="s">
        <v>67</v>
      </c>
      <c r="F12" s="22">
        <v>10860000</v>
      </c>
      <c r="G12" s="22">
        <v>10860000</v>
      </c>
      <c r="H12" s="23">
        <f>I12+J12</f>
        <v>8688000</v>
      </c>
      <c r="I12" s="22">
        <v>8688000</v>
      </c>
      <c r="J12" s="23">
        <v>0</v>
      </c>
      <c r="K12" s="24">
        <v>61</v>
      </c>
      <c r="L12" s="25">
        <f t="shared" si="2"/>
        <v>0.61616161616161613</v>
      </c>
      <c r="M12" s="27">
        <v>53</v>
      </c>
      <c r="N12" s="39" t="s">
        <v>27</v>
      </c>
      <c r="O12" s="10"/>
      <c r="Q12" s="5"/>
    </row>
    <row r="13" spans="1:17" ht="68.25" customHeight="1">
      <c r="A13" s="13" t="s">
        <v>11</v>
      </c>
      <c r="B13" s="14" t="s">
        <v>26</v>
      </c>
      <c r="C13" s="15" t="s">
        <v>91</v>
      </c>
      <c r="D13" s="31" t="s">
        <v>90</v>
      </c>
      <c r="E13" s="29" t="s">
        <v>92</v>
      </c>
      <c r="F13" s="16">
        <v>2876720</v>
      </c>
      <c r="G13" s="16">
        <v>2876720</v>
      </c>
      <c r="H13" s="17">
        <f t="shared" ref="H13:H30" si="3">I13+J13</f>
        <v>2301376</v>
      </c>
      <c r="I13" s="16">
        <v>2301376</v>
      </c>
      <c r="J13" s="17">
        <v>0</v>
      </c>
      <c r="K13" s="18">
        <v>60</v>
      </c>
      <c r="L13" s="6">
        <f t="shared" si="2"/>
        <v>0.60606060606060608</v>
      </c>
      <c r="M13" s="26">
        <v>53</v>
      </c>
      <c r="N13" s="37" t="s">
        <v>27</v>
      </c>
      <c r="O13" s="10"/>
      <c r="Q13" s="5"/>
    </row>
    <row r="14" spans="1:17" ht="68.25" customHeight="1">
      <c r="A14" s="19" t="s">
        <v>12</v>
      </c>
      <c r="B14" s="20" t="s">
        <v>26</v>
      </c>
      <c r="C14" s="21" t="s">
        <v>78</v>
      </c>
      <c r="D14" s="32" t="s">
        <v>77</v>
      </c>
      <c r="E14" s="30" t="s">
        <v>79</v>
      </c>
      <c r="F14" s="22">
        <v>6878779.8300000001</v>
      </c>
      <c r="G14" s="22">
        <v>6856387.3200000003</v>
      </c>
      <c r="H14" s="23">
        <f t="shared" ref="H14:H24" si="4">I14+J14</f>
        <v>5485109.8499999996</v>
      </c>
      <c r="I14" s="22">
        <v>5485109.8499999996</v>
      </c>
      <c r="J14" s="23">
        <v>0</v>
      </c>
      <c r="K14" s="24">
        <v>55</v>
      </c>
      <c r="L14" s="25">
        <f t="shared" ref="L14:L24" si="5">K14/99</f>
        <v>0.55555555555555558</v>
      </c>
      <c r="M14" s="27">
        <v>53</v>
      </c>
      <c r="N14" s="39" t="s">
        <v>27</v>
      </c>
      <c r="O14" s="10"/>
      <c r="Q14" s="5"/>
    </row>
    <row r="15" spans="1:17" ht="79.5" customHeight="1">
      <c r="A15" s="13" t="s">
        <v>13</v>
      </c>
      <c r="B15" s="14" t="s">
        <v>26</v>
      </c>
      <c r="C15" s="15" t="s">
        <v>69</v>
      </c>
      <c r="D15" s="31" t="s">
        <v>68</v>
      </c>
      <c r="E15" s="29" t="s">
        <v>70</v>
      </c>
      <c r="F15" s="16">
        <v>2179578</v>
      </c>
      <c r="G15" s="16">
        <v>2154978</v>
      </c>
      <c r="H15" s="38">
        <f t="shared" si="4"/>
        <v>1723982.4</v>
      </c>
      <c r="I15" s="16">
        <v>1723982.4</v>
      </c>
      <c r="J15" s="17">
        <v>0</v>
      </c>
      <c r="K15" s="18">
        <v>53</v>
      </c>
      <c r="L15" s="6">
        <f t="shared" si="5"/>
        <v>0.53535353535353536</v>
      </c>
      <c r="M15" s="34">
        <v>53</v>
      </c>
      <c r="N15" s="37" t="s">
        <v>27</v>
      </c>
      <c r="O15" s="10"/>
      <c r="Q15" s="5"/>
    </row>
    <row r="16" spans="1:17" ht="63" customHeight="1">
      <c r="A16" s="19" t="s">
        <v>14</v>
      </c>
      <c r="B16" s="20" t="s">
        <v>26</v>
      </c>
      <c r="C16" s="21" t="s">
        <v>85</v>
      </c>
      <c r="D16" s="32" t="s">
        <v>84</v>
      </c>
      <c r="E16" s="30" t="s">
        <v>86</v>
      </c>
      <c r="F16" s="22">
        <v>8611102.0099999998</v>
      </c>
      <c r="G16" s="22">
        <v>8611102.0099999998</v>
      </c>
      <c r="H16" s="23">
        <f t="shared" si="4"/>
        <v>6888881.5999999996</v>
      </c>
      <c r="I16" s="22">
        <v>6888881.5999999996</v>
      </c>
      <c r="J16" s="23">
        <v>0</v>
      </c>
      <c r="K16" s="24">
        <v>49</v>
      </c>
      <c r="L16" s="25">
        <f t="shared" si="5"/>
        <v>0.49494949494949497</v>
      </c>
      <c r="M16" s="27">
        <v>53</v>
      </c>
      <c r="N16" s="43" t="s">
        <v>104</v>
      </c>
      <c r="O16" s="10"/>
      <c r="Q16" s="5"/>
    </row>
    <row r="17" spans="1:17" ht="71.25" customHeight="1">
      <c r="A17" s="13" t="s">
        <v>15</v>
      </c>
      <c r="B17" s="14" t="s">
        <v>26</v>
      </c>
      <c r="C17" s="15" t="s">
        <v>42</v>
      </c>
      <c r="D17" s="31" t="s">
        <v>41</v>
      </c>
      <c r="E17" s="29" t="s">
        <v>43</v>
      </c>
      <c r="F17" s="16">
        <v>693463.44</v>
      </c>
      <c r="G17" s="16">
        <v>640211.01</v>
      </c>
      <c r="H17" s="38">
        <f t="shared" si="4"/>
        <v>512168.8</v>
      </c>
      <c r="I17" s="16">
        <v>512168.8</v>
      </c>
      <c r="J17" s="17">
        <v>0</v>
      </c>
      <c r="K17" s="18">
        <v>47</v>
      </c>
      <c r="L17" s="6">
        <f t="shared" si="5"/>
        <v>0.47474747474747475</v>
      </c>
      <c r="M17" s="34">
        <v>53</v>
      </c>
      <c r="N17" s="44" t="s">
        <v>104</v>
      </c>
      <c r="O17" s="10"/>
      <c r="Q17" s="5"/>
    </row>
    <row r="18" spans="1:17" ht="64.5" customHeight="1">
      <c r="A18" s="19" t="s">
        <v>16</v>
      </c>
      <c r="B18" s="20" t="s">
        <v>26</v>
      </c>
      <c r="C18" s="21" t="s">
        <v>75</v>
      </c>
      <c r="D18" s="32" t="s">
        <v>74</v>
      </c>
      <c r="E18" s="30" t="s">
        <v>76</v>
      </c>
      <c r="F18" s="22">
        <v>15150000.01</v>
      </c>
      <c r="G18" s="22">
        <v>14998500.01</v>
      </c>
      <c r="H18" s="41">
        <f t="shared" si="4"/>
        <v>11998800</v>
      </c>
      <c r="I18" s="22">
        <v>11998800</v>
      </c>
      <c r="J18" s="23">
        <v>0</v>
      </c>
      <c r="K18" s="24">
        <v>47</v>
      </c>
      <c r="L18" s="25">
        <f t="shared" si="5"/>
        <v>0.47474747474747475</v>
      </c>
      <c r="M18" s="42">
        <v>53</v>
      </c>
      <c r="N18" s="43" t="s">
        <v>104</v>
      </c>
      <c r="O18" s="10"/>
      <c r="Q18" s="5"/>
    </row>
    <row r="19" spans="1:17" ht="80.25" customHeight="1">
      <c r="A19" s="13" t="s">
        <v>95</v>
      </c>
      <c r="B19" s="14" t="s">
        <v>26</v>
      </c>
      <c r="C19" s="15" t="s">
        <v>51</v>
      </c>
      <c r="D19" s="31" t="s">
        <v>50</v>
      </c>
      <c r="E19" s="29" t="s">
        <v>52</v>
      </c>
      <c r="F19" s="16">
        <v>10259836.26</v>
      </c>
      <c r="G19" s="16">
        <v>6676592.1699999999</v>
      </c>
      <c r="H19" s="17">
        <f t="shared" si="4"/>
        <v>5942167.0253000008</v>
      </c>
      <c r="I19" s="16">
        <v>5341273.7300000004</v>
      </c>
      <c r="J19" s="17">
        <f>G19*9%</f>
        <v>600893.2953</v>
      </c>
      <c r="K19" s="18">
        <v>43</v>
      </c>
      <c r="L19" s="6">
        <f t="shared" si="5"/>
        <v>0.43434343434343436</v>
      </c>
      <c r="M19" s="26">
        <v>53</v>
      </c>
      <c r="N19" s="44" t="s">
        <v>104</v>
      </c>
      <c r="O19" s="10"/>
      <c r="Q19" s="5"/>
    </row>
    <row r="20" spans="1:17" ht="71.25" customHeight="1">
      <c r="A20" s="19" t="s">
        <v>96</v>
      </c>
      <c r="B20" s="20" t="s">
        <v>26</v>
      </c>
      <c r="C20" s="21" t="s">
        <v>39</v>
      </c>
      <c r="D20" s="32" t="s">
        <v>38</v>
      </c>
      <c r="E20" s="30" t="s">
        <v>40</v>
      </c>
      <c r="F20" s="22">
        <v>2775410</v>
      </c>
      <c r="G20" s="22">
        <v>2774180</v>
      </c>
      <c r="H20" s="23">
        <f t="shared" si="4"/>
        <v>2219344</v>
      </c>
      <c r="I20" s="22">
        <v>2219344</v>
      </c>
      <c r="J20" s="23">
        <v>0</v>
      </c>
      <c r="K20" s="24">
        <v>35</v>
      </c>
      <c r="L20" s="25">
        <f t="shared" si="5"/>
        <v>0.35353535353535354</v>
      </c>
      <c r="M20" s="27">
        <v>53</v>
      </c>
      <c r="N20" s="43" t="s">
        <v>104</v>
      </c>
      <c r="O20" s="10"/>
      <c r="Q20" s="5"/>
    </row>
    <row r="21" spans="1:17" ht="71.25" customHeight="1">
      <c r="A21" s="13" t="s">
        <v>97</v>
      </c>
      <c r="B21" s="14" t="s">
        <v>26</v>
      </c>
      <c r="C21" s="15" t="s">
        <v>88</v>
      </c>
      <c r="D21" s="31" t="s">
        <v>87</v>
      </c>
      <c r="E21" s="29" t="s">
        <v>89</v>
      </c>
      <c r="F21" s="16">
        <v>4178679.99</v>
      </c>
      <c r="G21" s="16">
        <v>4171299.99</v>
      </c>
      <c r="H21" s="38">
        <f t="shared" si="4"/>
        <v>3337039.99</v>
      </c>
      <c r="I21" s="16">
        <v>3337039.99</v>
      </c>
      <c r="J21" s="17">
        <v>0</v>
      </c>
      <c r="K21" s="18">
        <v>35</v>
      </c>
      <c r="L21" s="6">
        <f t="shared" si="5"/>
        <v>0.35353535353535354</v>
      </c>
      <c r="M21" s="34">
        <v>53</v>
      </c>
      <c r="N21" s="44" t="s">
        <v>104</v>
      </c>
      <c r="O21" s="10"/>
      <c r="Q21" s="5"/>
    </row>
    <row r="22" spans="1:17" ht="64.5" customHeight="1">
      <c r="A22" s="19" t="s">
        <v>98</v>
      </c>
      <c r="B22" s="20" t="s">
        <v>26</v>
      </c>
      <c r="C22" s="21" t="s">
        <v>37</v>
      </c>
      <c r="D22" s="32" t="s">
        <v>36</v>
      </c>
      <c r="E22" s="30" t="s">
        <v>35</v>
      </c>
      <c r="F22" s="22">
        <v>757295</v>
      </c>
      <c r="G22" s="22">
        <v>754220</v>
      </c>
      <c r="H22" s="23">
        <f t="shared" si="4"/>
        <v>603376</v>
      </c>
      <c r="I22" s="22">
        <v>603376</v>
      </c>
      <c r="J22" s="23">
        <v>0</v>
      </c>
      <c r="K22" s="24">
        <v>32</v>
      </c>
      <c r="L22" s="25">
        <f t="shared" si="5"/>
        <v>0.32323232323232326</v>
      </c>
      <c r="M22" s="27">
        <v>53</v>
      </c>
      <c r="N22" s="43" t="s">
        <v>104</v>
      </c>
      <c r="O22" s="10"/>
      <c r="Q22" s="5"/>
    </row>
    <row r="23" spans="1:17" ht="111" customHeight="1">
      <c r="A23" s="13" t="s">
        <v>99</v>
      </c>
      <c r="B23" s="14" t="s">
        <v>26</v>
      </c>
      <c r="C23" s="15" t="s">
        <v>45</v>
      </c>
      <c r="D23" s="31" t="s">
        <v>44</v>
      </c>
      <c r="E23" s="29" t="s">
        <v>46</v>
      </c>
      <c r="F23" s="16">
        <v>11358906.199999999</v>
      </c>
      <c r="G23" s="16">
        <v>9503330.6899999995</v>
      </c>
      <c r="H23" s="38">
        <f t="shared" si="4"/>
        <v>7602664.5499999998</v>
      </c>
      <c r="I23" s="16">
        <v>7602664.5499999998</v>
      </c>
      <c r="J23" s="17">
        <v>0</v>
      </c>
      <c r="K23" s="18">
        <v>31</v>
      </c>
      <c r="L23" s="6">
        <f t="shared" si="5"/>
        <v>0.31313131313131315</v>
      </c>
      <c r="M23" s="34">
        <v>53</v>
      </c>
      <c r="N23" s="44" t="s">
        <v>104</v>
      </c>
      <c r="O23" s="10"/>
      <c r="Q23" s="5"/>
    </row>
    <row r="24" spans="1:17" ht="71.25" customHeight="1">
      <c r="A24" s="19" t="s">
        <v>100</v>
      </c>
      <c r="B24" s="20" t="s">
        <v>26</v>
      </c>
      <c r="C24" s="21" t="s">
        <v>48</v>
      </c>
      <c r="D24" s="32" t="s">
        <v>47</v>
      </c>
      <c r="E24" s="30" t="s">
        <v>49</v>
      </c>
      <c r="F24" s="22">
        <v>6330229.2599999998</v>
      </c>
      <c r="G24" s="22">
        <v>6094314.79</v>
      </c>
      <c r="H24" s="23">
        <f t="shared" si="4"/>
        <v>4875451.83</v>
      </c>
      <c r="I24" s="22">
        <v>4875451.83</v>
      </c>
      <c r="J24" s="23">
        <v>0</v>
      </c>
      <c r="K24" s="24">
        <v>30</v>
      </c>
      <c r="L24" s="25">
        <f t="shared" si="5"/>
        <v>0.30303030303030304</v>
      </c>
      <c r="M24" s="27">
        <v>53</v>
      </c>
      <c r="N24" s="43" t="s">
        <v>104</v>
      </c>
      <c r="O24" s="10"/>
      <c r="Q24" s="5"/>
    </row>
    <row r="25" spans="1:17" ht="68.25" customHeight="1">
      <c r="A25" s="35" t="s">
        <v>27</v>
      </c>
      <c r="B25" s="35" t="s">
        <v>27</v>
      </c>
      <c r="C25" s="36" t="s">
        <v>27</v>
      </c>
      <c r="D25" s="35" t="s">
        <v>27</v>
      </c>
      <c r="E25" s="29" t="s">
        <v>19</v>
      </c>
      <c r="F25" s="17">
        <f>SUM(F5:F24)-F5</f>
        <v>151952261.59999996</v>
      </c>
      <c r="G25" s="17">
        <f>SUM(G5:G24)-G5</f>
        <v>135008824.29999998</v>
      </c>
      <c r="H25" s="17">
        <f>SUM(H5:H24)</f>
        <v>121649241.14729998</v>
      </c>
      <c r="I25" s="17">
        <f>SUM(I5:I24)</f>
        <v>120007059.38999999</v>
      </c>
      <c r="J25" s="17">
        <f>SUM(J5:J24)</f>
        <v>1642181.7573000002</v>
      </c>
      <c r="K25" s="37" t="s">
        <v>27</v>
      </c>
      <c r="L25" s="11" t="s">
        <v>27</v>
      </c>
      <c r="M25" s="28" t="s">
        <v>27</v>
      </c>
      <c r="N25" s="11" t="s">
        <v>27</v>
      </c>
      <c r="O25" s="10"/>
      <c r="Q25" s="5"/>
    </row>
    <row r="26" spans="1:17" ht="50.25" customHeight="1">
      <c r="A26" s="45" t="s">
        <v>31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10"/>
      <c r="Q26" s="5"/>
    </row>
    <row r="27" spans="1:17" ht="82.5" customHeight="1">
      <c r="A27" s="7" t="s">
        <v>17</v>
      </c>
      <c r="B27" s="7" t="s">
        <v>21</v>
      </c>
      <c r="C27" s="7" t="s">
        <v>18</v>
      </c>
      <c r="D27" s="7" t="s">
        <v>0</v>
      </c>
      <c r="E27" s="7" t="s">
        <v>2</v>
      </c>
      <c r="F27" s="7" t="s">
        <v>29</v>
      </c>
      <c r="G27" s="7" t="s">
        <v>1</v>
      </c>
      <c r="H27" s="7" t="s">
        <v>22</v>
      </c>
      <c r="I27" s="7" t="s">
        <v>23</v>
      </c>
      <c r="J27" s="7" t="s">
        <v>24</v>
      </c>
      <c r="K27" s="7" t="s">
        <v>20</v>
      </c>
      <c r="L27" s="8" t="s">
        <v>30</v>
      </c>
      <c r="M27" s="8" t="s">
        <v>28</v>
      </c>
      <c r="N27" s="7" t="s">
        <v>25</v>
      </c>
      <c r="O27" s="10"/>
      <c r="Q27" s="5"/>
    </row>
    <row r="28" spans="1:17" ht="27" customHeight="1">
      <c r="A28" s="9" t="s">
        <v>3</v>
      </c>
      <c r="B28" s="33" t="s">
        <v>4</v>
      </c>
      <c r="C28" s="33" t="s">
        <v>5</v>
      </c>
      <c r="D28" s="33" t="s">
        <v>6</v>
      </c>
      <c r="E28" s="33" t="s">
        <v>7</v>
      </c>
      <c r="F28" s="33" t="s">
        <v>8</v>
      </c>
      <c r="G28" s="33" t="s">
        <v>9</v>
      </c>
      <c r="H28" s="33" t="s">
        <v>10</v>
      </c>
      <c r="I28" s="33" t="s">
        <v>11</v>
      </c>
      <c r="J28" s="33" t="s">
        <v>12</v>
      </c>
      <c r="K28" s="33" t="s">
        <v>13</v>
      </c>
      <c r="L28" s="12" t="s">
        <v>14</v>
      </c>
      <c r="M28" s="12" t="s">
        <v>15</v>
      </c>
      <c r="N28" s="12" t="s">
        <v>16</v>
      </c>
      <c r="O28" s="10"/>
      <c r="Q28" s="5"/>
    </row>
    <row r="29" spans="1:17" ht="66.75" customHeight="1">
      <c r="A29" s="13" t="s">
        <v>101</v>
      </c>
      <c r="B29" s="14" t="s">
        <v>26</v>
      </c>
      <c r="C29" s="15" t="s">
        <v>94</v>
      </c>
      <c r="D29" s="31" t="s">
        <v>93</v>
      </c>
      <c r="E29" s="29" t="s">
        <v>35</v>
      </c>
      <c r="F29" s="16">
        <v>1057625</v>
      </c>
      <c r="G29" s="16">
        <v>1043394.99</v>
      </c>
      <c r="H29" s="38">
        <f t="shared" si="3"/>
        <v>834715.99</v>
      </c>
      <c r="I29" s="16">
        <v>834715.99</v>
      </c>
      <c r="J29" s="17">
        <v>0</v>
      </c>
      <c r="K29" s="18">
        <v>26</v>
      </c>
      <c r="L29" s="6">
        <f t="shared" si="2"/>
        <v>0.26262626262626265</v>
      </c>
      <c r="M29" s="34">
        <v>53</v>
      </c>
      <c r="N29" s="11" t="s">
        <v>27</v>
      </c>
      <c r="O29" s="10"/>
      <c r="Q29" s="5"/>
    </row>
    <row r="30" spans="1:17" ht="60.75" customHeight="1">
      <c r="A30" s="19" t="s">
        <v>102</v>
      </c>
      <c r="B30" s="20" t="s">
        <v>26</v>
      </c>
      <c r="C30" s="21" t="s">
        <v>34</v>
      </c>
      <c r="D30" s="32" t="s">
        <v>33</v>
      </c>
      <c r="E30" s="30" t="s">
        <v>35</v>
      </c>
      <c r="F30" s="22">
        <v>2096545.08</v>
      </c>
      <c r="G30" s="22">
        <v>1958695.07</v>
      </c>
      <c r="H30" s="23">
        <f t="shared" si="3"/>
        <v>1566956.05</v>
      </c>
      <c r="I30" s="22">
        <v>1566956.05</v>
      </c>
      <c r="J30" s="23">
        <v>0</v>
      </c>
      <c r="K30" s="24">
        <v>19.5</v>
      </c>
      <c r="L30" s="25">
        <f t="shared" si="2"/>
        <v>0.19696969696969696</v>
      </c>
      <c r="M30" s="27">
        <v>53</v>
      </c>
      <c r="N30" s="39" t="s">
        <v>27</v>
      </c>
      <c r="O30" s="10"/>
      <c r="Q30" s="5"/>
    </row>
    <row r="31" spans="1:17" ht="60" customHeight="1">
      <c r="A31" s="35" t="s">
        <v>27</v>
      </c>
      <c r="B31" s="35" t="s">
        <v>27</v>
      </c>
      <c r="C31" s="36" t="s">
        <v>27</v>
      </c>
      <c r="D31" s="35" t="s">
        <v>27</v>
      </c>
      <c r="E31" s="29" t="s">
        <v>19</v>
      </c>
      <c r="F31" s="17">
        <f>SUM(F29:F30)</f>
        <v>3154170.08</v>
      </c>
      <c r="G31" s="17">
        <f>SUM(G29:G30)</f>
        <v>3002090.06</v>
      </c>
      <c r="H31" s="17">
        <f>SUM(H29:H30)</f>
        <v>2401672.04</v>
      </c>
      <c r="I31" s="17">
        <f>SUM(I29:I30)</f>
        <v>2401672.04</v>
      </c>
      <c r="J31" s="17">
        <f>SUM(J29:J30)</f>
        <v>0</v>
      </c>
      <c r="K31" s="37" t="s">
        <v>27</v>
      </c>
      <c r="L31" s="11" t="s">
        <v>27</v>
      </c>
      <c r="M31" s="28" t="s">
        <v>27</v>
      </c>
      <c r="N31" s="11" t="s">
        <v>27</v>
      </c>
      <c r="O31" s="10"/>
      <c r="Q31" s="5"/>
    </row>
    <row r="32" spans="1:17" ht="47.25" customHeight="1"/>
    <row r="33" ht="47.25" customHeight="1"/>
    <row r="34" ht="47.25" customHeight="1"/>
    <row r="35" ht="47.25" customHeight="1"/>
    <row r="36" ht="47.25" customHeight="1"/>
    <row r="37" ht="47.25" hidden="1" customHeight="1"/>
    <row r="38" ht="0" hidden="1" customHeight="1"/>
    <row r="39" ht="0" hidden="1" customHeight="1"/>
    <row r="40" ht="0" hidden="1" customHeight="1"/>
    <row r="41" ht="0" hidden="1" customHeight="1"/>
    <row r="42" ht="0" hidden="1" customHeight="1"/>
    <row r="43" ht="0" hidden="1" customHeight="1"/>
    <row r="44" ht="0" hidden="1" customHeight="1"/>
    <row r="45" ht="0" hidden="1" customHeight="1"/>
    <row r="46" ht="0" hidden="1" customHeight="1"/>
    <row r="47" ht="0" hidden="1" customHeight="1"/>
    <row r="48" ht="0" hidden="1" customHeight="1"/>
    <row r="49" ht="0" hidden="1" customHeight="1"/>
    <row r="50" ht="0" hidden="1" customHeight="1"/>
    <row r="51" ht="0" hidden="1" customHeight="1"/>
    <row r="52" ht="0" hidden="1" customHeight="1"/>
  </sheetData>
  <sortState ref="A4:N28">
    <sortCondition descending="1" ref="K4:K28"/>
  </sortState>
  <mergeCells count="3">
    <mergeCell ref="A2:N2"/>
    <mergeCell ref="A1:N1"/>
    <mergeCell ref="A26:N26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42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6.1 -  65</vt:lpstr>
      <vt:lpstr>kurs</vt:lpstr>
      <vt:lpstr>'6.1 -  65'!Obszar_wydruku</vt:lpstr>
      <vt:lpstr>'6.1 -  65'!Tytuły_wydruku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Ostałowski Piotr</cp:lastModifiedBy>
  <cp:lastPrinted>2019-12-18T12:15:01Z</cp:lastPrinted>
  <dcterms:created xsi:type="dcterms:W3CDTF">2016-04-12T10:40:23Z</dcterms:created>
  <dcterms:modified xsi:type="dcterms:W3CDTF">2020-01-07T14:20:44Z</dcterms:modified>
</cp:coreProperties>
</file>