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4.3.1 -  52" sheetId="2" r:id="rId1"/>
  </sheets>
  <definedNames>
    <definedName name="_xlnm._FilterDatabase" localSheetId="0" hidden="1">'4.3.1 -  52'!$A$4:$W$4</definedName>
    <definedName name="kurs">'4.3.1 -  52'!$E$90</definedName>
    <definedName name="_xlnm.Print_Area" localSheetId="0">'4.3.1 -  52'!$A$1:$N$21</definedName>
    <definedName name="_xlnm.Print_Titles" localSheetId="0">'4.3.1 -  52'!$3:$3</definedName>
  </definedNames>
  <calcPr calcId="125725"/>
</workbook>
</file>

<file path=xl/calcChain.xml><?xml version="1.0" encoding="utf-8"?>
<calcChain xmlns="http://schemas.openxmlformats.org/spreadsheetml/2006/main">
  <c r="G20" i="2"/>
  <c r="I20"/>
  <c r="F20"/>
  <c r="I14"/>
  <c r="G14"/>
  <c r="F14"/>
  <c r="H13" l="1"/>
  <c r="J17"/>
  <c r="H17" s="1"/>
  <c r="J18"/>
  <c r="H18" s="1"/>
  <c r="J19"/>
  <c r="H19" s="1"/>
  <c r="J16"/>
  <c r="J9"/>
  <c r="H9" s="1"/>
  <c r="J10"/>
  <c r="H10" s="1"/>
  <c r="J11"/>
  <c r="H11" s="1"/>
  <c r="J8"/>
  <c r="H8" s="1"/>
  <c r="J12"/>
  <c r="H12" s="1"/>
  <c r="J7"/>
  <c r="J6"/>
  <c r="H6" s="1"/>
  <c r="J5"/>
  <c r="J14" s="1"/>
  <c r="L9"/>
  <c r="L10"/>
  <c r="L11"/>
  <c r="L8"/>
  <c r="L12"/>
  <c r="L13"/>
  <c r="L16"/>
  <c r="L17"/>
  <c r="L18"/>
  <c r="L19"/>
  <c r="L7"/>
  <c r="L6"/>
  <c r="L5"/>
  <c r="H16" l="1"/>
  <c r="H20" s="1"/>
  <c r="J20"/>
  <c r="H5"/>
  <c r="H7"/>
  <c r="H14" l="1"/>
</calcChain>
</file>

<file path=xl/sharedStrings.xml><?xml version="1.0" encoding="utf-8"?>
<sst xmlns="http://schemas.openxmlformats.org/spreadsheetml/2006/main" count="120" uniqueCount="74">
  <si>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</si>
  <si>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</si>
  <si>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</si>
  <si>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</si>
  <si>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</si>
  <si>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</si>
  <si>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</si>
  <si>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</si>
  <si>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</si>
  <si>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</si>
  <si>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</si>
  <si>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</si>
  <si>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</si>
  <si>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</si>
  <si>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</si>
  <si>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</si>
  <si>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</si>
  <si>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</si>
  <si>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</si>
  <si>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</si>
  <si>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</si>
  <si>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</si>
  <si>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</si>
  <si>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</si>
  <si>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</si>
  <si>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</si>
  <si>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</si>
  <si>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</si>
  <si>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</si>
  <si>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</si>
  <si>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</si>
  <si>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Próg wyczerpania alokacji***</t>
  </si>
  <si>
    <t>Projekty wybrane do dofinansowania w trybie konkursowym dla Regionalnego Programu Operacyjnego Województwa Mazowieckiego 2014-2020</t>
  </si>
  <si>
    <t>Lista ocenionych projektów, złożonych w ramach konkursu RPMA.04.03.01-IP.01-14-052/17, Oś priorytetowa IV „Przejście na gospodarkę niskoemisyjną” dla Działania 4.3 „Redukcja emisji zanieczyszczeń powietrza”, Poddziałanie 4.3.1 „Ograniczanie zanieczyszczeń powietrza i rozwój mobilności miejskiej”,  Typ projektów: „Rozwój zrównoważonej multimodalnej mobilności miejskiej (projekty kompleksowe obejmujące: centra przesiadkowe, ścieżki rowerowe, autobusy niskoemisyjne, Inteligentne Systemy Transportu)”  Regionalnego Programu Operacyjnego Województwa Mazowieckiego na lata 2014-2020</t>
  </si>
  <si>
    <t>RPMA.04.03.01-14-9735/17</t>
  </si>
  <si>
    <t>Gmina Miasto Sochaczew</t>
  </si>
  <si>
    <t>Sochaczewski Eko-bus</t>
  </si>
  <si>
    <t>RPMA.04.03.01-14-9732/17</t>
  </si>
  <si>
    <t>Gmina - Miasto Płock</t>
  </si>
  <si>
    <t>"Rozwój zrównoważonej mobilności miejskiej na terenie Miasta Płocka-etap II"</t>
  </si>
  <si>
    <t>RPMA.04.03.01-14-9834/17</t>
  </si>
  <si>
    <t>RPMA.04.03.01-14-9838/17</t>
  </si>
  <si>
    <t>RPMA.04.03.01-14-9828/17</t>
  </si>
  <si>
    <t>RPMA.04.03.01-14-9836/17</t>
  </si>
  <si>
    <t>RPMA.04.03.01-14-9822/17</t>
  </si>
  <si>
    <t>RPMA.04.03.01-14-9825/17</t>
  </si>
  <si>
    <t>RPMA.04.03.01-14-9734/17</t>
  </si>
  <si>
    <t>RPMA.04.03.01-14-9736/17</t>
  </si>
  <si>
    <t>RPMA.04.03.01-14-9837/17</t>
  </si>
  <si>
    <t>RPMA.04.03.01-14-9826/17</t>
  </si>
  <si>
    <t>RPMA.04.03.01-14-9833/17</t>
  </si>
  <si>
    <t>Zielone płuca Mazowsza - rozwój mobilności miejskiej w gminach południowo-zachodniej części województwa</t>
  </si>
  <si>
    <t xml:space="preserve">Rozwój mobilności miejskiej poprzez budowę centrum przesiadkowego przy Dworcu PKP w Pilawie
</t>
  </si>
  <si>
    <t>Rozwój infrastruktury w zakresie zrównoważonej mobilności miejskiej na terenie Gminy Miasta Radomia oraz Powiatu Radomskiego</t>
  </si>
  <si>
    <t>ROZWÓJ ZRÓWNOWAŻONEJ MULTIMODALNEJ MOBILNOŚCI W GMINIE POMIECHÓWEK I OBSZARZE FUNKCJONALNYM WARSZAWY.</t>
  </si>
  <si>
    <t>Poprawa jakości środowiska miejskiego oraz mobilności mieszkańców poprzez budowę węzła przesiadkowego w Łochowie.</t>
  </si>
  <si>
    <t>Budowa ścieżek rowerowych w ramach działania ograniczenie zanieczyszczeń powietrza i rozwój mobilności miejskiej</t>
  </si>
  <si>
    <t xml:space="preserve">Budowa parkingu ”Parkuj i Jedź” w Tłuszczu </t>
  </si>
  <si>
    <t>Rozwój zrównoważonego niskoemisyjnego transportu w Gminie Łomianki i Gminie Czosnów</t>
  </si>
  <si>
    <t>Kompleksowy rozwój zrównoważonej multimodalnej mobilności miejskiej w Nowym Dworze Mazowieckim</t>
  </si>
  <si>
    <t>Ograniczenie emisji zanieczyszczeń powietrza poprzez wsparcie mobilności miejskiej na terenie Powiatu Pruszkowskiego oraz Gmin: Brwinów, Michałowice, Nadarzyn i Miasto Piastów</t>
  </si>
  <si>
    <t>Utworzenie zintegrowanych węzłów przesiadkowych wraz z budową dróg dla rowerów w Legionowie w ramach poprawy jakości i funkcjonalności infrastruktury transportowej</t>
  </si>
  <si>
    <t>Miasto Żyrardów</t>
  </si>
  <si>
    <t>Miasto i Gmina Pilawa</t>
  </si>
  <si>
    <t>Gmina Miasta Radomia</t>
  </si>
  <si>
    <t>Gmina Pomiechówek</t>
  </si>
  <si>
    <t>Gmina Łochów</t>
  </si>
  <si>
    <t>Gmina Miasto Płońsk</t>
  </si>
  <si>
    <t>Gmina Tłuszcz</t>
  </si>
  <si>
    <t>Gmina Łomianki</t>
  </si>
  <si>
    <t>Miasto Nowy Dwór Mazowiecki</t>
  </si>
  <si>
    <t>Powiat Pruszkowski</t>
  </si>
  <si>
    <t>Gmina Miejska Legionowo</t>
  </si>
  <si>
    <t>Projekty wybrane do dofinansowania po zwiększeniu alokacji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</si>
</sst>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0" fontId="18" fillId="0" borderId="0" xfId="0" applyNumberFormat="1" applyFont="1"/>
    <xf numFmtId="10" fontId="21" fillId="0" borderId="10" xfId="1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0" fontId="21" fillId="0" borderId="11" xfId="1" applyNumberFormat="1" applyFont="1" applyFill="1" applyBorder="1" applyAlignment="1">
      <alignment horizontal="center" vertical="center"/>
    </xf>
    <xf numFmtId="49" fontId="21" fillId="0" borderId="11" xfId="1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165" fontId="18" fillId="34" borderId="13" xfId="0" applyNumberFormat="1" applyFont="1" applyFill="1" applyBorder="1" applyAlignment="1">
      <alignment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164" fontId="18" fillId="34" borderId="10" xfId="0" applyNumberFormat="1" applyFont="1" applyFill="1" applyBorder="1" applyAlignment="1">
      <alignment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34" borderId="10" xfId="0" applyNumberFormat="1" applyFont="1" applyFill="1" applyBorder="1" applyAlignment="1">
      <alignment vertical="center" wrapText="1"/>
    </xf>
    <xf numFmtId="0" fontId="18" fillId="35" borderId="19" xfId="0" applyFont="1" applyFill="1" applyBorder="1" applyAlignment="1">
      <alignment horizontal="center" vertical="center" wrapText="1"/>
    </xf>
    <xf numFmtId="165" fontId="18" fillId="35" borderId="19" xfId="0" applyNumberFormat="1" applyFont="1" applyFill="1" applyBorder="1" applyAlignment="1">
      <alignment vertical="center"/>
    </xf>
    <xf numFmtId="49" fontId="21" fillId="35" borderId="19" xfId="0" applyNumberFormat="1" applyFont="1" applyFill="1" applyBorder="1" applyAlignment="1">
      <alignment horizontal="center" vertical="center" wrapText="1"/>
    </xf>
    <xf numFmtId="49" fontId="21" fillId="35" borderId="19" xfId="0" applyNumberFormat="1" applyFont="1" applyFill="1" applyBorder="1" applyAlignment="1">
      <alignment horizontal="center" vertical="center"/>
    </xf>
    <xf numFmtId="49" fontId="21" fillId="35" borderId="10" xfId="1" applyNumberFormat="1" applyFont="1" applyFill="1" applyBorder="1" applyAlignment="1">
      <alignment horizontal="center" vertical="center"/>
    </xf>
    <xf numFmtId="10" fontId="21" fillId="35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34" borderId="10" xfId="0" applyNumberFormat="1" applyFont="1" applyFill="1" applyBorder="1" applyAlignment="1">
      <alignment horizontal="left" vertical="center" wrapText="1"/>
    </xf>
    <xf numFmtId="4" fontId="23" fillId="34" borderId="13" xfId="0" applyNumberFormat="1" applyFont="1" applyFill="1" applyBorder="1" applyAlignment="1">
      <alignment horizontal="center" vertical="center" wrapText="1"/>
    </xf>
    <xf numFmtId="10" fontId="23" fillId="34" borderId="15" xfId="1" applyNumberFormat="1" applyFont="1" applyFill="1" applyBorder="1" applyAlignment="1">
      <alignment horizontal="center" vertical="center"/>
    </xf>
    <xf numFmtId="49" fontId="23" fillId="34" borderId="15" xfId="1" applyNumberFormat="1" applyFont="1" applyFill="1" applyBorder="1" applyAlignment="1">
      <alignment horizontal="center" vertical="center"/>
    </xf>
    <xf numFmtId="49" fontId="23" fillId="34" borderId="12" xfId="0" applyNumberFormat="1" applyFont="1" applyFill="1" applyBorder="1" applyAlignment="1">
      <alignment horizontal="center" vertical="center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49" fontId="23" fillId="34" borderId="13" xfId="0" applyNumberFormat="1" applyFont="1" applyFill="1" applyBorder="1" applyAlignment="1">
      <alignment horizontal="center" vertical="center"/>
    </xf>
    <xf numFmtId="10" fontId="24" fillId="0" borderId="10" xfId="1" applyNumberFormat="1" applyFont="1" applyFill="1" applyBorder="1" applyAlignment="1">
      <alignment horizontal="center" vertical="center" wrapText="1"/>
    </xf>
    <xf numFmtId="10" fontId="24" fillId="34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view="pageBreakPreview" topLeftCell="A4" zoomScale="55" zoomScaleNormal="70" zoomScaleSheetLayoutView="55" workbookViewId="0">
      <selection sqref="A1:XFD1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2" width="17.75" style="2" customWidth="1"/>
    <col min="13" max="13" width="11.875" style="2" customWidth="1"/>
    <col min="14" max="14" width="23.12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96" customHeight="1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1"/>
    </row>
    <row r="2" spans="1:17" ht="60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</row>
    <row r="3" spans="1:17" ht="75" customHeight="1">
      <c r="A3" s="8" t="s">
        <v>17</v>
      </c>
      <c r="B3" s="8" t="s">
        <v>21</v>
      </c>
      <c r="C3" s="8" t="s">
        <v>18</v>
      </c>
      <c r="D3" s="8" t="s">
        <v>0</v>
      </c>
      <c r="E3" s="8" t="s">
        <v>2</v>
      </c>
      <c r="F3" s="8" t="s">
        <v>29</v>
      </c>
      <c r="G3" s="8" t="s">
        <v>1</v>
      </c>
      <c r="H3" s="8" t="s">
        <v>22</v>
      </c>
      <c r="I3" s="8" t="s">
        <v>23</v>
      </c>
      <c r="J3" s="8" t="s">
        <v>24</v>
      </c>
      <c r="K3" s="8" t="s">
        <v>20</v>
      </c>
      <c r="L3" s="9" t="s">
        <v>30</v>
      </c>
      <c r="M3" s="9" t="s">
        <v>28</v>
      </c>
      <c r="N3" s="8" t="s">
        <v>25</v>
      </c>
      <c r="O3" s="1"/>
    </row>
    <row r="4" spans="1:17" ht="30" customHeight="1">
      <c r="A4" s="1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1" t="s">
        <v>15</v>
      </c>
      <c r="N4" s="20" t="s">
        <v>16</v>
      </c>
    </row>
    <row r="5" spans="1:17" ht="69.75" customHeight="1">
      <c r="A5" s="19" t="s">
        <v>3</v>
      </c>
      <c r="B5" s="22" t="s">
        <v>26</v>
      </c>
      <c r="C5" s="23" t="s">
        <v>34</v>
      </c>
      <c r="D5" s="39" t="s">
        <v>36</v>
      </c>
      <c r="E5" s="39" t="s">
        <v>35</v>
      </c>
      <c r="F5" s="25">
        <v>9929222.8300000001</v>
      </c>
      <c r="G5" s="25">
        <v>8834667.7100000009</v>
      </c>
      <c r="H5" s="25">
        <f>I5+J5</f>
        <v>7862854.2538999999</v>
      </c>
      <c r="I5" s="25">
        <v>7067734.1600000001</v>
      </c>
      <c r="J5" s="26">
        <f>G5*9%</f>
        <v>795120.09390000009</v>
      </c>
      <c r="K5" s="27">
        <v>54</v>
      </c>
      <c r="L5" s="6">
        <f>K5/56</f>
        <v>0.9642857142857143</v>
      </c>
      <c r="M5" s="47">
        <v>43</v>
      </c>
      <c r="N5" s="13"/>
      <c r="O5" s="12"/>
      <c r="Q5" s="5"/>
    </row>
    <row r="6" spans="1:17" ht="69.75" customHeight="1">
      <c r="A6" s="30" t="s">
        <v>4</v>
      </c>
      <c r="B6" s="31" t="s">
        <v>26</v>
      </c>
      <c r="C6" s="32" t="s">
        <v>37</v>
      </c>
      <c r="D6" s="40" t="s">
        <v>39</v>
      </c>
      <c r="E6" s="40" t="s">
        <v>38</v>
      </c>
      <c r="F6" s="34">
        <v>48618600.009999998</v>
      </c>
      <c r="G6" s="34">
        <v>46318600.009999998</v>
      </c>
      <c r="H6" s="34">
        <f>I6+J6</f>
        <v>41223554.0009</v>
      </c>
      <c r="I6" s="34">
        <v>37054880</v>
      </c>
      <c r="J6" s="35">
        <f>G6*9%</f>
        <v>4168674.0008999999</v>
      </c>
      <c r="K6" s="36">
        <v>53</v>
      </c>
      <c r="L6" s="37">
        <f>K6/56</f>
        <v>0.9464285714285714</v>
      </c>
      <c r="M6" s="48">
        <v>43</v>
      </c>
      <c r="N6" s="38"/>
      <c r="O6" s="12"/>
      <c r="Q6" s="5"/>
    </row>
    <row r="7" spans="1:17" ht="69.75" customHeight="1">
      <c r="A7" s="19" t="s">
        <v>5</v>
      </c>
      <c r="B7" s="22" t="s">
        <v>26</v>
      </c>
      <c r="C7" s="23" t="s">
        <v>40</v>
      </c>
      <c r="D7" s="49" t="s">
        <v>51</v>
      </c>
      <c r="E7" s="24" t="s">
        <v>62</v>
      </c>
      <c r="F7" s="25">
        <v>40799813.390000001</v>
      </c>
      <c r="G7" s="25">
        <v>39033993.390000001</v>
      </c>
      <c r="H7" s="25">
        <f>I7+J7</f>
        <v>34740254.115100004</v>
      </c>
      <c r="I7" s="25">
        <v>31227194.710000001</v>
      </c>
      <c r="J7" s="26">
        <f>G7*9%</f>
        <v>3513059.4051000001</v>
      </c>
      <c r="K7" s="27">
        <v>52</v>
      </c>
      <c r="L7" s="6">
        <f>K7/56</f>
        <v>0.9285714285714286</v>
      </c>
      <c r="M7" s="47">
        <v>43</v>
      </c>
      <c r="N7" s="57" t="s">
        <v>73</v>
      </c>
      <c r="O7" s="12"/>
      <c r="Q7" s="5"/>
    </row>
    <row r="8" spans="1:17" ht="69.75" customHeight="1">
      <c r="A8" s="30" t="s">
        <v>6</v>
      </c>
      <c r="B8" s="31" t="s">
        <v>26</v>
      </c>
      <c r="C8" s="32" t="s">
        <v>44</v>
      </c>
      <c r="D8" s="50" t="s">
        <v>55</v>
      </c>
      <c r="E8" s="33" t="s">
        <v>66</v>
      </c>
      <c r="F8" s="34">
        <v>3978399.99</v>
      </c>
      <c r="G8" s="34">
        <v>3978399.99</v>
      </c>
      <c r="H8" s="34">
        <f>I8+J8</f>
        <v>3540775.9891000004</v>
      </c>
      <c r="I8" s="34">
        <v>3182719.99</v>
      </c>
      <c r="J8" s="35">
        <f>G8*9%</f>
        <v>358055.99910000002</v>
      </c>
      <c r="K8" s="36">
        <v>51</v>
      </c>
      <c r="L8" s="37">
        <f>K8/56</f>
        <v>0.9107142857142857</v>
      </c>
      <c r="M8" s="48">
        <v>43</v>
      </c>
      <c r="N8" s="58" t="s">
        <v>73</v>
      </c>
      <c r="O8" s="12"/>
      <c r="Q8" s="5"/>
    </row>
    <row r="9" spans="1:17" ht="69.75" customHeight="1">
      <c r="A9" s="19" t="s">
        <v>7</v>
      </c>
      <c r="B9" s="22" t="s">
        <v>26</v>
      </c>
      <c r="C9" s="23" t="s">
        <v>41</v>
      </c>
      <c r="D9" s="49" t="s">
        <v>52</v>
      </c>
      <c r="E9" s="24" t="s">
        <v>63</v>
      </c>
      <c r="F9" s="25">
        <v>8441719.4000000004</v>
      </c>
      <c r="G9" s="25">
        <v>7866374.4000000004</v>
      </c>
      <c r="H9" s="25">
        <f t="shared" ref="H9:H19" si="0">I9+J9</f>
        <v>7001073.216</v>
      </c>
      <c r="I9" s="25">
        <v>6293099.5199999996</v>
      </c>
      <c r="J9" s="26">
        <f t="shared" ref="J9:J12" si="1">G9*9%</f>
        <v>707973.696</v>
      </c>
      <c r="K9" s="27">
        <v>51</v>
      </c>
      <c r="L9" s="6">
        <f t="shared" ref="L9:L19" si="2">K9/56</f>
        <v>0.9107142857142857</v>
      </c>
      <c r="M9" s="47">
        <v>43</v>
      </c>
      <c r="N9" s="57" t="s">
        <v>73</v>
      </c>
      <c r="O9" s="12"/>
      <c r="Q9" s="5"/>
    </row>
    <row r="10" spans="1:17" ht="69.75" customHeight="1">
      <c r="A10" s="30" t="s">
        <v>8</v>
      </c>
      <c r="B10" s="31" t="s">
        <v>26</v>
      </c>
      <c r="C10" s="32" t="s">
        <v>42</v>
      </c>
      <c r="D10" s="50" t="s">
        <v>53</v>
      </c>
      <c r="E10" s="33" t="s">
        <v>64</v>
      </c>
      <c r="F10" s="34">
        <v>70952833.540000007</v>
      </c>
      <c r="G10" s="34">
        <v>62933204.82</v>
      </c>
      <c r="H10" s="34">
        <f t="shared" si="0"/>
        <v>56010552.283799998</v>
      </c>
      <c r="I10" s="34">
        <v>50346563.850000001</v>
      </c>
      <c r="J10" s="35">
        <f t="shared" si="1"/>
        <v>5663988.4337999998</v>
      </c>
      <c r="K10" s="36">
        <v>49</v>
      </c>
      <c r="L10" s="37">
        <f t="shared" si="2"/>
        <v>0.875</v>
      </c>
      <c r="M10" s="48">
        <v>43</v>
      </c>
      <c r="N10" s="58" t="s">
        <v>73</v>
      </c>
      <c r="O10" s="12"/>
      <c r="Q10" s="5"/>
    </row>
    <row r="11" spans="1:17" ht="69.75" customHeight="1">
      <c r="A11" s="19" t="s">
        <v>9</v>
      </c>
      <c r="B11" s="22" t="s">
        <v>26</v>
      </c>
      <c r="C11" s="23" t="s">
        <v>43</v>
      </c>
      <c r="D11" s="49" t="s">
        <v>54</v>
      </c>
      <c r="E11" s="24" t="s">
        <v>65</v>
      </c>
      <c r="F11" s="25">
        <v>37158300</v>
      </c>
      <c r="G11" s="25">
        <v>35026300</v>
      </c>
      <c r="H11" s="25">
        <f t="shared" si="0"/>
        <v>31173407</v>
      </c>
      <c r="I11" s="25">
        <v>28021040</v>
      </c>
      <c r="J11" s="26">
        <f t="shared" si="1"/>
        <v>3152367</v>
      </c>
      <c r="K11" s="27">
        <v>49</v>
      </c>
      <c r="L11" s="6">
        <f t="shared" si="2"/>
        <v>0.875</v>
      </c>
      <c r="M11" s="47">
        <v>43</v>
      </c>
      <c r="N11" s="57" t="s">
        <v>73</v>
      </c>
      <c r="O11" s="12"/>
      <c r="Q11" s="5"/>
    </row>
    <row r="12" spans="1:17" ht="69.75" customHeight="1">
      <c r="A12" s="30" t="s">
        <v>10</v>
      </c>
      <c r="B12" s="31" t="s">
        <v>26</v>
      </c>
      <c r="C12" s="32" t="s">
        <v>45</v>
      </c>
      <c r="D12" s="50" t="s">
        <v>56</v>
      </c>
      <c r="E12" s="33" t="s">
        <v>67</v>
      </c>
      <c r="F12" s="34">
        <v>65330827.369999997</v>
      </c>
      <c r="G12" s="34">
        <v>62552210.890000001</v>
      </c>
      <c r="H12" s="34">
        <f t="shared" si="0"/>
        <v>55671467.690099999</v>
      </c>
      <c r="I12" s="34">
        <v>50041768.710000001</v>
      </c>
      <c r="J12" s="35">
        <f t="shared" si="1"/>
        <v>5629698.9801000003</v>
      </c>
      <c r="K12" s="36">
        <v>48</v>
      </c>
      <c r="L12" s="37">
        <f t="shared" si="2"/>
        <v>0.8571428571428571</v>
      </c>
      <c r="M12" s="48">
        <v>43</v>
      </c>
      <c r="N12" s="58" t="s">
        <v>73</v>
      </c>
      <c r="O12" s="12"/>
      <c r="Q12" s="5"/>
    </row>
    <row r="13" spans="1:17" ht="69.75" customHeight="1">
      <c r="A13" s="19" t="s">
        <v>11</v>
      </c>
      <c r="B13" s="22" t="s">
        <v>26</v>
      </c>
      <c r="C13" s="23" t="s">
        <v>46</v>
      </c>
      <c r="D13" s="49" t="s">
        <v>57</v>
      </c>
      <c r="E13" s="24" t="s">
        <v>68</v>
      </c>
      <c r="F13" s="25">
        <v>6464974.7999999998</v>
      </c>
      <c r="G13" s="25">
        <v>6446524.7999999998</v>
      </c>
      <c r="H13" s="25">
        <f t="shared" si="0"/>
        <v>5157219.84</v>
      </c>
      <c r="I13" s="25">
        <v>5157219.84</v>
      </c>
      <c r="J13" s="26">
        <v>0</v>
      </c>
      <c r="K13" s="27">
        <v>46.5</v>
      </c>
      <c r="L13" s="6">
        <f t="shared" si="2"/>
        <v>0.8303571428571429</v>
      </c>
      <c r="M13" s="47">
        <v>43</v>
      </c>
      <c r="N13" s="57" t="s">
        <v>73</v>
      </c>
      <c r="O13" s="12"/>
      <c r="Q13" s="5"/>
    </row>
    <row r="14" spans="1:17" ht="43.5" customHeight="1">
      <c r="A14" s="43" t="s">
        <v>27</v>
      </c>
      <c r="B14" s="43" t="s">
        <v>27</v>
      </c>
      <c r="C14" s="44" t="s">
        <v>27</v>
      </c>
      <c r="D14" s="43" t="s">
        <v>27</v>
      </c>
      <c r="E14" s="41" t="s">
        <v>19</v>
      </c>
      <c r="F14" s="42">
        <f>SUM(F5:F13)</f>
        <v>291674691.32999998</v>
      </c>
      <c r="G14" s="42">
        <f>SUM(G5:G13)</f>
        <v>272990276.00999999</v>
      </c>
      <c r="H14" s="42">
        <f>SUM(H5:H13)</f>
        <v>242381158.38890001</v>
      </c>
      <c r="I14" s="42">
        <f>SUM(I5:I13)</f>
        <v>218392220.78</v>
      </c>
      <c r="J14" s="42">
        <f>SUM(J5:J13)</f>
        <v>23988937.608900003</v>
      </c>
      <c r="K14" s="45" t="s">
        <v>27</v>
      </c>
      <c r="L14" s="45" t="s">
        <v>27</v>
      </c>
      <c r="M14" s="45" t="s">
        <v>27</v>
      </c>
      <c r="N14" s="46" t="s">
        <v>27</v>
      </c>
      <c r="O14" s="12"/>
      <c r="Q14" s="5"/>
    </row>
    <row r="15" spans="1:17" ht="43.5" customHeight="1">
      <c r="A15" s="59" t="s">
        <v>31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12"/>
      <c r="Q15" s="5"/>
    </row>
    <row r="16" spans="1:17" ht="87.75" customHeight="1">
      <c r="A16" s="30" t="s">
        <v>12</v>
      </c>
      <c r="B16" s="31" t="s">
        <v>26</v>
      </c>
      <c r="C16" s="32" t="s">
        <v>47</v>
      </c>
      <c r="D16" s="50" t="s">
        <v>58</v>
      </c>
      <c r="E16" s="33" t="s">
        <v>69</v>
      </c>
      <c r="F16" s="34">
        <v>11718300</v>
      </c>
      <c r="G16" s="34">
        <v>10533800</v>
      </c>
      <c r="H16" s="34">
        <f t="shared" si="0"/>
        <v>9375082</v>
      </c>
      <c r="I16" s="34">
        <v>8427040</v>
      </c>
      <c r="J16" s="35">
        <f>G16*9%</f>
        <v>948042</v>
      </c>
      <c r="K16" s="36">
        <v>46</v>
      </c>
      <c r="L16" s="37">
        <f t="shared" si="2"/>
        <v>0.8214285714285714</v>
      </c>
      <c r="M16" s="48">
        <v>43</v>
      </c>
      <c r="N16" s="38"/>
      <c r="O16" s="12"/>
      <c r="Q16" s="5"/>
    </row>
    <row r="17" spans="1:17" ht="87.75" customHeight="1">
      <c r="A17" s="19" t="s">
        <v>13</v>
      </c>
      <c r="B17" s="22" t="s">
        <v>26</v>
      </c>
      <c r="C17" s="23" t="s">
        <v>48</v>
      </c>
      <c r="D17" s="49" t="s">
        <v>59</v>
      </c>
      <c r="E17" s="24" t="s">
        <v>70</v>
      </c>
      <c r="F17" s="25">
        <v>47946884.030000001</v>
      </c>
      <c r="G17" s="25">
        <v>47946884.030000001</v>
      </c>
      <c r="H17" s="25">
        <f t="shared" si="0"/>
        <v>42672726.782700002</v>
      </c>
      <c r="I17" s="25">
        <v>38357507.219999999</v>
      </c>
      <c r="J17" s="26">
        <f t="shared" ref="J17:J19" si="3">G17*9%</f>
        <v>4315219.5626999997</v>
      </c>
      <c r="K17" s="27">
        <v>46</v>
      </c>
      <c r="L17" s="6">
        <f t="shared" si="2"/>
        <v>0.8214285714285714</v>
      </c>
      <c r="M17" s="47">
        <v>43</v>
      </c>
      <c r="N17" s="13"/>
      <c r="O17" s="12"/>
      <c r="Q17" s="5"/>
    </row>
    <row r="18" spans="1:17" ht="87.75" customHeight="1">
      <c r="A18" s="30" t="s">
        <v>14</v>
      </c>
      <c r="B18" s="31" t="s">
        <v>26</v>
      </c>
      <c r="C18" s="32" t="s">
        <v>49</v>
      </c>
      <c r="D18" s="50" t="s">
        <v>60</v>
      </c>
      <c r="E18" s="33" t="s">
        <v>71</v>
      </c>
      <c r="F18" s="34">
        <v>47002132.859999999</v>
      </c>
      <c r="G18" s="34">
        <v>47002132.859999999</v>
      </c>
      <c r="H18" s="34">
        <f t="shared" si="0"/>
        <v>41831898.237400003</v>
      </c>
      <c r="I18" s="34">
        <v>37601706.280000001</v>
      </c>
      <c r="J18" s="35">
        <f t="shared" si="3"/>
        <v>4230191.9573999997</v>
      </c>
      <c r="K18" s="36">
        <v>43.5</v>
      </c>
      <c r="L18" s="37">
        <f t="shared" si="2"/>
        <v>0.7767857142857143</v>
      </c>
      <c r="M18" s="48">
        <v>43</v>
      </c>
      <c r="N18" s="38"/>
      <c r="O18" s="12"/>
      <c r="Q18" s="5"/>
    </row>
    <row r="19" spans="1:17" ht="87.75" customHeight="1">
      <c r="A19" s="19" t="s">
        <v>15</v>
      </c>
      <c r="B19" s="22" t="s">
        <v>26</v>
      </c>
      <c r="C19" s="23" t="s">
        <v>50</v>
      </c>
      <c r="D19" s="49" t="s">
        <v>61</v>
      </c>
      <c r="E19" s="24" t="s">
        <v>72</v>
      </c>
      <c r="F19" s="25">
        <v>11719403.51</v>
      </c>
      <c r="G19" s="25">
        <v>11719403.51</v>
      </c>
      <c r="H19" s="25">
        <f t="shared" si="0"/>
        <v>10430269.115900001</v>
      </c>
      <c r="I19" s="25">
        <v>9375522.8000000007</v>
      </c>
      <c r="J19" s="26">
        <f t="shared" si="3"/>
        <v>1054746.3159</v>
      </c>
      <c r="K19" s="27">
        <v>36</v>
      </c>
      <c r="L19" s="6">
        <f t="shared" si="2"/>
        <v>0.6428571428571429</v>
      </c>
      <c r="M19" s="47">
        <v>43</v>
      </c>
      <c r="N19" s="13"/>
      <c r="O19" s="12"/>
      <c r="Q19" s="5"/>
    </row>
    <row r="20" spans="1:17" ht="43.5" customHeight="1">
      <c r="A20" s="54" t="s">
        <v>27</v>
      </c>
      <c r="B20" s="55" t="s">
        <v>27</v>
      </c>
      <c r="C20" s="56" t="s">
        <v>27</v>
      </c>
      <c r="D20" s="55" t="s">
        <v>27</v>
      </c>
      <c r="E20" s="28" t="s">
        <v>19</v>
      </c>
      <c r="F20" s="29">
        <f>SUM(F16:F19)</f>
        <v>118386720.40000001</v>
      </c>
      <c r="G20" s="29">
        <f t="shared" ref="G20:J20" si="4">SUM(G16:G19)</f>
        <v>117202220.40000001</v>
      </c>
      <c r="H20" s="29">
        <f t="shared" si="4"/>
        <v>104309976.13599999</v>
      </c>
      <c r="I20" s="29">
        <f t="shared" si="4"/>
        <v>93761776.299999997</v>
      </c>
      <c r="J20" s="29">
        <f t="shared" si="4"/>
        <v>10548199.835999999</v>
      </c>
      <c r="K20" s="51"/>
      <c r="L20" s="52" t="s">
        <v>27</v>
      </c>
      <c r="M20" s="53" t="s">
        <v>27</v>
      </c>
      <c r="N20" s="52" t="s">
        <v>27</v>
      </c>
      <c r="O20" s="12"/>
      <c r="Q20" s="5"/>
    </row>
    <row r="21" spans="1:17" ht="33.75" customHeight="1">
      <c r="A21" s="14"/>
      <c r="B21" s="14"/>
      <c r="C21" s="15"/>
      <c r="D21" s="14"/>
      <c r="E21" s="7"/>
      <c r="F21" s="11"/>
      <c r="G21" s="11"/>
      <c r="H21" s="11"/>
      <c r="I21" s="11"/>
      <c r="J21" s="11"/>
      <c r="K21" s="16"/>
      <c r="L21" s="17"/>
      <c r="M21" s="18"/>
      <c r="N21" s="17"/>
      <c r="O21" s="12"/>
      <c r="Q21" s="5"/>
    </row>
    <row r="22" spans="1:17" ht="47.25" customHeight="1"/>
    <row r="23" spans="1:17" ht="47.25" customHeight="1"/>
    <row r="24" spans="1:17" ht="47.25" customHeight="1"/>
    <row r="25" spans="1:17" ht="47.25" customHeight="1"/>
    <row r="26" spans="1:17" ht="47.25" customHeight="1"/>
    <row r="27" spans="1:17" ht="47.25" customHeight="1"/>
    <row r="28" spans="1:17" ht="47.25" customHeight="1"/>
    <row r="29" spans="1:17" ht="47.25" customHeight="1"/>
    <row r="30" spans="1:17" ht="47.25" customHeight="1"/>
    <row r="31" spans="1:17" ht="47.25" customHeight="1"/>
    <row r="32" spans="1:17" ht="47.25" customHeight="1"/>
    <row r="33" ht="47.25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</sheetData>
  <sortState ref="C5:M38">
    <sortCondition descending="1" ref="K5:K38"/>
  </sortState>
  <mergeCells count="3">
    <mergeCell ref="A2:N2"/>
    <mergeCell ref="A15:N15"/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2" orientation="landscape" r:id="rId1"/>
  <headerFooter>
    <oddFooter>Strona &amp;P z &amp;N</oddFooter>
  </headerFooter>
  <ignoredErrors>
    <ignoredError sqref="A4:N4 B5 A6 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4.3.1 -  52</vt:lpstr>
      <vt:lpstr>kurs</vt:lpstr>
      <vt:lpstr>'4.3.1 -  52'!Obszar_wydruku</vt:lpstr>
      <vt:lpstr>'4.3.1 -  52'!Tytuły_wydruku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2018-06-21T13:47:15Z</cp:lastPrinted>
  <dcterms:created xsi:type="dcterms:W3CDTF">2016-04-12T10:40:23Z</dcterms:created>
  <dcterms:modified xsi:type="dcterms:W3CDTF">2018-07-03T12:34:23Z</dcterms:modified>
</cp:coreProperties>
</file>