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6_2 043" sheetId="2" r:id="rId1"/>
  </sheets>
  <definedNames>
    <definedName name="_xlnm._FilterDatabase" localSheetId="0" hidden="1">'6_2 043'!$A$3:$P$34</definedName>
    <definedName name="kurs">'6_2 043'!$E$118</definedName>
    <definedName name="_xlnm.Print_Area" localSheetId="0">'6_2 043'!$A$1:$N$49</definedName>
    <definedName name="_xlnm.Print_Titles" localSheetId="0">'6_2 043'!$3:$3</definedName>
  </definedNames>
  <calcPr calcId="125725"/>
</workbook>
</file>

<file path=xl/calcChain.xml><?xml version="1.0" encoding="utf-8"?>
<calcChain xmlns="http://schemas.openxmlformats.org/spreadsheetml/2006/main">
  <c r="I39" i="2"/>
  <c r="G32" l="1"/>
  <c r="I32"/>
  <c r="F32"/>
  <c r="K40"/>
  <c r="H5" l="1"/>
  <c r="L5"/>
  <c r="L6"/>
  <c r="I38" l="1"/>
  <c r="J8" l="1"/>
  <c r="H8" s="1"/>
  <c r="J9"/>
  <c r="H9" s="1"/>
  <c r="J10"/>
  <c r="H10" s="1"/>
  <c r="J11"/>
  <c r="H11" s="1"/>
  <c r="H12"/>
  <c r="J13"/>
  <c r="H13" s="1"/>
  <c r="J14"/>
  <c r="H14" s="1"/>
  <c r="J15"/>
  <c r="H15" s="1"/>
  <c r="J16"/>
  <c r="H16" s="1"/>
  <c r="H17"/>
  <c r="J18"/>
  <c r="H18" s="1"/>
  <c r="H19"/>
  <c r="J20"/>
  <c r="H20" s="1"/>
  <c r="J21"/>
  <c r="H21" s="1"/>
  <c r="J22"/>
  <c r="H22" s="1"/>
  <c r="J23"/>
  <c r="H23" s="1"/>
  <c r="J24"/>
  <c r="H24" s="1"/>
  <c r="J25"/>
  <c r="H25" s="1"/>
  <c r="J26"/>
  <c r="H26" s="1"/>
  <c r="J27"/>
  <c r="H27" s="1"/>
  <c r="J28"/>
  <c r="H28" s="1"/>
  <c r="J29"/>
  <c r="H29" s="1"/>
  <c r="J30"/>
  <c r="H30" s="1"/>
  <c r="J31"/>
  <c r="H31" s="1"/>
  <c r="J7"/>
  <c r="H6"/>
  <c r="L7"/>
  <c r="H7" l="1"/>
  <c r="H32" s="1"/>
  <c r="J32"/>
  <c r="I41"/>
  <c r="G41" l="1"/>
  <c r="G39" l="1"/>
  <c r="G40" s="1"/>
  <c r="J38"/>
  <c r="I40"/>
  <c r="J40" l="1"/>
</calcChain>
</file>

<file path=xl/sharedStrings.xml><?xml version="1.0" encoding="utf-8"?>
<sst xmlns="http://schemas.openxmlformats.org/spreadsheetml/2006/main" count="277" uniqueCount="132">
  <si>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</si>
  <si>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</si>
  <si>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</si>
  <si>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</si>
  <si>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</si>
  <si>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</si>
  <si>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</si>
  <si>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</si>
  <si>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</si>
  <si>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</si>
  <si>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</si>
  <si>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</si>
  <si>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</si>
  <si>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</si>
  <si>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</si>
  <si>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</si>
  <si>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</si>
  <si>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Numer RPMA</t>
  </si>
  <si>
    <t xml:space="preserve">SUMA:        </t>
  </si>
  <si>
    <t>Liczba punktów uzyskana przez projekt</t>
  </si>
  <si>
    <t>Negatywna ocena formalna</t>
  </si>
  <si>
    <t xml:space="preserve">    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</si>
  <si>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</si>
  <si>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</si>
  <si>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</si>
  <si>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</si>
  <si>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</si>
  <si>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</si>
  <si>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</si>
  <si>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</si>
  <si>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</si>
  <si>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</si>
  <si>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</si>
  <si>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</si>
  <si>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 xml:space="preserve">Załącznik do uzasadnienia
</t>
  </si>
  <si>
    <t>Alokacja ogółem
(EUR)</t>
  </si>
  <si>
    <t>UE
(EUR)</t>
  </si>
  <si>
    <t>BP
(EUR)</t>
  </si>
  <si>
    <t>Alokacja ogółem
(PLN)</t>
  </si>
  <si>
    <t>UE
(PLN)</t>
  </si>
  <si>
    <t>BP
(PLN)</t>
  </si>
  <si>
    <t>Alokacja na konkurs</t>
  </si>
  <si>
    <t>Wartość wnioskowanego dofinansowania projektów, które uzyskały wymagane minimum punktowe i są kierowane do dofinansowania przedmiotową uchwałą</t>
  </si>
  <si>
    <t xml:space="preserve">Pozostała alokacja przeznaczona na konkurs </t>
  </si>
  <si>
    <t>Wartość wnioskowanego dofinansowania projektów, które uzyskały wymagane minimum punktowe i nie zostały skierowane do dofinansowania</t>
  </si>
  <si>
    <t>Lp.</t>
  </si>
  <si>
    <t>055</t>
  </si>
  <si>
    <t>Analiza wykorzystania alokacji w ramach konkursu RPMA.06.02.00-IP.01-14-043/16</t>
  </si>
  <si>
    <t>Projekty, które nie spełniły kryteriów wyboru projektów lub nie uzyskały wymaganej liczby punktów w ramach konkursu RPMA.06.02.00-IP.01-14-043/16</t>
  </si>
  <si>
    <t>RPMA.06.02.00-14-8268/17</t>
  </si>
  <si>
    <t>Zapobieganie degradacji środowiskowej płockiej Starówki poprzez rewitalizację zabytkowej kamienicy w Płocku - ul. Misjonarska 1A na cele społeczne i mieszkaniowe - formuła "Mieszkanie  na start"</t>
  </si>
  <si>
    <t>OŚRODEK KOLONIJNO - WCZASOWY "URSZULA"</t>
  </si>
  <si>
    <t>RPMA.06.02.00-14-8511/17</t>
  </si>
  <si>
    <t xml:space="preserve">Przywrócenie utraconych funkcji społecznych miejscowości Ogorzelice poprzez uruchomienie świetlicy i budowę infrastruktury rekreacyjno-sportowej
</t>
  </si>
  <si>
    <t>Gmina Stara Biała</t>
  </si>
  <si>
    <t>RPMA.06.02.00-14-8367/17</t>
  </si>
  <si>
    <t>„Rewitalizacja i rozwój infrastruktury użyteczności publicznej na terenie Gminy Zaręby Kościelne w celu aktywizacji społecznej i gospodarczej”</t>
  </si>
  <si>
    <t>Gmina Zaręby Kościelne</t>
  </si>
  <si>
    <t>RPMA.06.02.00-14-8471/17</t>
  </si>
  <si>
    <t>Budowa Miejskiego Centrum Rekreacji i Integracji Społecznej z Zapleczem Usługowym i Infrastrukturą Komunikacyjną w miejscu istniejących zdegradowanych obiektów rekreacyjnych przy ul. Słowackiego w Radzyminie.</t>
  </si>
  <si>
    <t>Gmina Radzymin</t>
  </si>
  <si>
    <t>RPMA.06.02.00-14-8489/17</t>
  </si>
  <si>
    <t>„Rewitalizacja terenów nadbrzeżnych wraz z kąpieliskiem nad zbiornikiem wodnym w miejscowości Jastrząb”</t>
  </si>
  <si>
    <t>Gmina Jastrząb</t>
  </si>
  <si>
    <t>Negatywna ocena wstępna</t>
  </si>
  <si>
    <t>RPMA.06.02.00-14-8044/17</t>
  </si>
  <si>
    <t>RPMA.06.02.00-14-8047/17</t>
  </si>
  <si>
    <t>RPMA.06.02.00-14-8096/17</t>
  </si>
  <si>
    <t>RPMA.06.02.00-14-8280/17</t>
  </si>
  <si>
    <t>RPMA.06.02.00-14-8281/17</t>
  </si>
  <si>
    <t>RPMA.06.02.00-14-8433/17</t>
  </si>
  <si>
    <t>RPMA.06.02.00-14-8444/17</t>
  </si>
  <si>
    <t>RPMA.06.02.00-14-8455/17</t>
  </si>
  <si>
    <t>RPMA.06.02.00-14-8484/17</t>
  </si>
  <si>
    <t>RPMA.06.02.00-14-8487/17</t>
  </si>
  <si>
    <t>RPMA.06.02.00-14-8492/17</t>
  </si>
  <si>
    <t>RPMA.06.02.00-14-8493/17</t>
  </si>
  <si>
    <t>RPMA.06.02.00-14-8494/17</t>
  </si>
  <si>
    <t>RPMA.06.02.00-14-8486/17</t>
  </si>
  <si>
    <t>RPMA.06.02.00-14-8503/17</t>
  </si>
  <si>
    <t>RPMA.06.02.00-14-8505/17</t>
  </si>
  <si>
    <t>RPMA.06.02.00-14-8510/17</t>
  </si>
  <si>
    <t>RPMA.06.02.00-14-8504/17</t>
  </si>
  <si>
    <t>RPMA.06.02.00-14-8520/17</t>
  </si>
  <si>
    <t>RPMA.06.02.00-14-8519/17</t>
  </si>
  <si>
    <t>RPMA.06.02.00-14-8526/17</t>
  </si>
  <si>
    <t>RPMA.06.02.00-14-8534/17</t>
  </si>
  <si>
    <t>PRZEBUDOWA BUDYNKU STRAŻNICY OSP NA CENTRUM REKREACJI</t>
  </si>
  <si>
    <t>Rewitalizacja obszarów zmarginalizowanych poprzez renowację, modernizację budynku przy ul. Fabrycznej 11 w Ciechanowie. Poprawa wizerunku i adaptacja budynku na cele gospodarcze, społeczne i rekreacyjne ze szczególnym naciskiem na poprawę efektywności energetycznej.</t>
  </si>
  <si>
    <t>Poprawa efektywności energetycznej budynków wchodzących w skład zasobów mieszkaniowych Gostynińskiej Spółdzielni Mieszkaniowej w Gostyninie oraz rozwój infrastruktury technicznej na obszarze rewitalizacji</t>
  </si>
  <si>
    <t>Modernizacja pomieszczeń z przeznaczeniem na świetlicę dla młodzieży</t>
  </si>
  <si>
    <t>Rozwój ogólnodostępnej infrastruktury na obszarach rewitalizowanych w gminie Grodzisk Mazowiecki</t>
  </si>
  <si>
    <t>Edukacyjny Inkubator Przedsiębiorczości w Zdziwóju Nowym i Zdziwóju Starym jako sposób na rewitalizację terenów wysiedlanych przez niemieckiego okupanta w czasie II Wojny Światowej</t>
  </si>
  <si>
    <t>Rewitalizacja przestrzeni publicznej w m.Wiązowna poprzez utworzenie Centrum Aktywności Lokalnej</t>
  </si>
  <si>
    <t>Rekonstrukcja Zabytku pn. Domek numer zero - najstarszego budynku w Podkowie Leśnej i uruchomienie galerii z zapleczem gastronomicznym</t>
  </si>
  <si>
    <t>CENTRUM AKTYWIZACJI BIZNESU - Remont i przebudowa z rozbudową budynku Starostwa Powiatowego w Przasnyszu z dostosowaniem jego części do wspomagania przedsiębiorczości oraz polepszenia obsługi procesów inwestycyjnych</t>
  </si>
  <si>
    <t>Rewitalizacja budynku Dworca Kolejowego w Łochowie wraz z najbliższym otoczeniem jako początek tworzenia nowego centrum kultury</t>
  </si>
  <si>
    <t>Przebudowa budynku służącego edukacji w Gminie Borowie</t>
  </si>
  <si>
    <t xml:space="preserve">Rewitalizacja przestrzeni zdegradowanej w msc. Olszewo-Borki poprzez nadanie jej nowych funkcji społeczno-gospodarczych </t>
  </si>
  <si>
    <t>Dom dobrej pamięci - renowacja zabytkowej kamienicy przy ulicy Warszawskiej 2 w Płońsku dla potrzeb muzeum historii dwóch narodów współistniejących w przestrzeni jednego miasta przez blisko pięćset lat</t>
  </si>
  <si>
    <t>Aktywizacja lokalnej społeczności na Kamionku.</t>
  </si>
  <si>
    <t>Rewitalizacja obszarów zmarginalizowanych</t>
  </si>
  <si>
    <t>Rewitalizacja Gminy Gniewoszów</t>
  </si>
  <si>
    <t>Centrum społeczne w centrum Jabłonny</t>
  </si>
  <si>
    <t>„Adaptacja budynku starej elektrowni przy ul. Daszyńskiego w Wołominie dla potrzeb Centrum Aktywności Wołomin”</t>
  </si>
  <si>
    <t>Rozwój jakościowy płońskiego obszaru funkcjonalnego, w tym rewitalizacja przestrzeni architektonicznej, kulturowej i krajobrazu</t>
  </si>
  <si>
    <t>Rozwój infrastruktury technicznej poprzez modernizację i termomodernizację budynków użyteczności publicznej oraz zagospodarowanie centrów rewitalizowanych miejscowości Gminy Przasnysz</t>
  </si>
  <si>
    <t>Rewitalizacja zabytkowego dworu w Unikowie na terenie Gminy Strzegowo</t>
  </si>
  <si>
    <t>"Rewitalizacja terenów publicznych oraz rozwój infrastruktury technicznej w otoczeniu spalonego budynku po dawnej owczarni w Strachówce wraz z termomodernizacją i modernizacją budynku i zmianą jego funkcjonalności - w celu aktywizacji społecznej, kulturalnej, edukacyjnej i gospodarczej mieszkańców Gminy"</t>
  </si>
  <si>
    <t>Gmina Sochaczew</t>
  </si>
  <si>
    <t xml:space="preserve">Przedsiębiorstwo Handlowo-Usługowe "NICOLA" Olga Niewiadomska, Barbara Niewiadomska </t>
  </si>
  <si>
    <t>Gostynińska Spółdzielnia Mieszkaniowa w Gostyninie</t>
  </si>
  <si>
    <t>Gmina Odrzywół</t>
  </si>
  <si>
    <t>Akademia Piłkarska Legii Sp. z o.o.</t>
  </si>
  <si>
    <t>Powiat Przasnyski</t>
  </si>
  <si>
    <t>Gmina Wiązowna</t>
  </si>
  <si>
    <t>LOG RESEARCH TADEUSZ IWIŃSKI</t>
  </si>
  <si>
    <t>Gmina Łochów</t>
  </si>
  <si>
    <t>Gmina Borowie</t>
  </si>
  <si>
    <t>Gmina Olszewo-Borki</t>
  </si>
  <si>
    <t>MIEJSKIE CENTRUM KULTURY</t>
  </si>
  <si>
    <t xml:space="preserve">"PASTA" - KATARZYNA JAKÓBOWSKA </t>
  </si>
  <si>
    <t>Gmina Pułtusk</t>
  </si>
  <si>
    <t>Gmina Gniewoszów</t>
  </si>
  <si>
    <t xml:space="preserve">Gmina Jabłonna </t>
  </si>
  <si>
    <t>Gmina Wołomin</t>
  </si>
  <si>
    <t>Gmina Miasto Płońsk</t>
  </si>
  <si>
    <t>Gmina Przasnysz</t>
  </si>
  <si>
    <t>Gmina Strzegowo</t>
  </si>
  <si>
    <t xml:space="preserve">Gmina Strachówka </t>
  </si>
  <si>
    <t>N/D</t>
  </si>
  <si>
    <t>Kurs EURO z dnia: 28.12.2017 r.</t>
  </si>
</sst>
</file>

<file path=xl/styles.xml><?xml version="1.0" encoding="utf-8"?>
<styleSheet xmlns="http://schemas.openxmlformats.org/spreadsheetml/2006/main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6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/>
    <xf numFmtId="165" fontId="18" fillId="0" borderId="13" xfId="0" applyNumberFormat="1" applyFont="1" applyFill="1" applyBorder="1" applyAlignment="1">
      <alignment vertical="center"/>
    </xf>
    <xf numFmtId="164" fontId="18" fillId="0" borderId="0" xfId="0" applyNumberFormat="1" applyFont="1"/>
    <xf numFmtId="4" fontId="18" fillId="0" borderId="0" xfId="0" applyNumberFormat="1" applyFont="1"/>
    <xf numFmtId="1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10" fontId="18" fillId="0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0" fontId="22" fillId="0" borderId="0" xfId="0" applyFont="1"/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5" xfId="0" applyNumberFormat="1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 wrapText="1"/>
    </xf>
    <xf numFmtId="0" fontId="19" fillId="35" borderId="14" xfId="0" applyFont="1" applyFill="1" applyBorder="1" applyAlignment="1">
      <alignment horizontal="center" vertical="center" wrapText="1"/>
    </xf>
    <xf numFmtId="165" fontId="18" fillId="33" borderId="13" xfId="0" applyNumberFormat="1" applyFont="1" applyFill="1" applyBorder="1" applyAlignment="1">
      <alignment vertical="center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/>
    </xf>
    <xf numFmtId="1" fontId="18" fillId="33" borderId="10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/>
    </xf>
    <xf numFmtId="2" fontId="18" fillId="0" borderId="10" xfId="1" applyNumberFormat="1" applyFont="1" applyFill="1" applyBorder="1" applyAlignment="1">
      <alignment horizontal="center" vertical="center" wrapText="1"/>
    </xf>
    <xf numFmtId="2" fontId="18" fillId="33" borderId="10" xfId="1" applyNumberFormat="1" applyFont="1" applyFill="1" applyBorder="1" applyAlignment="1">
      <alignment horizontal="center" vertical="center" wrapText="1"/>
    </xf>
    <xf numFmtId="49" fontId="18" fillId="34" borderId="17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2" fontId="18" fillId="0" borderId="10" xfId="0" applyNumberFormat="1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1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horizontal="center" vertical="center"/>
    </xf>
    <xf numFmtId="4" fontId="18" fillId="0" borderId="19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vertical="center" wrapText="1"/>
    </xf>
    <xf numFmtId="1" fontId="18" fillId="37" borderId="10" xfId="0" applyNumberFormat="1" applyFont="1" applyFill="1" applyBorder="1" applyAlignment="1">
      <alignment horizontal="center" vertical="center" wrapText="1"/>
    </xf>
    <xf numFmtId="165" fontId="18" fillId="37" borderId="13" xfId="0" applyNumberFormat="1" applyFont="1" applyFill="1" applyBorder="1" applyAlignment="1">
      <alignment vertical="center"/>
    </xf>
    <xf numFmtId="2" fontId="18" fillId="37" borderId="10" xfId="1" applyNumberFormat="1" applyFont="1" applyFill="1" applyBorder="1" applyAlignment="1">
      <alignment horizontal="center" vertical="center" wrapText="1"/>
    </xf>
    <xf numFmtId="10" fontId="18" fillId="37" borderId="10" xfId="1" applyNumberFormat="1" applyFont="1" applyFill="1" applyBorder="1" applyAlignment="1">
      <alignment horizontal="center" vertical="center"/>
    </xf>
    <xf numFmtId="49" fontId="18" fillId="37" borderId="10" xfId="1" applyNumberFormat="1" applyFont="1" applyFill="1" applyBorder="1" applyAlignment="1">
      <alignment horizontal="center" vertical="center"/>
    </xf>
    <xf numFmtId="49" fontId="18" fillId="37" borderId="10" xfId="0" applyNumberFormat="1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left" vertical="center" wrapText="1"/>
    </xf>
    <xf numFmtId="0" fontId="18" fillId="33" borderId="10" xfId="0" applyNumberFormat="1" applyFont="1" applyFill="1" applyBorder="1" applyAlignment="1">
      <alignment vertical="center" wrapText="1"/>
    </xf>
    <xf numFmtId="0" fontId="19" fillId="35" borderId="10" xfId="0" applyNumberFormat="1" applyFont="1" applyFill="1" applyBorder="1" applyAlignment="1">
      <alignment horizontal="center" vertical="center" wrapText="1"/>
    </xf>
    <xf numFmtId="0" fontId="18" fillId="34" borderId="15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vertical="center" wrapText="1"/>
    </xf>
    <xf numFmtId="0" fontId="18" fillId="37" borderId="10" xfId="0" applyNumberFormat="1" applyFont="1" applyFill="1" applyBorder="1" applyAlignment="1">
      <alignment horizontal="center" vertical="center" wrapText="1"/>
    </xf>
    <xf numFmtId="0" fontId="21" fillId="0" borderId="0" xfId="0" applyNumberFormat="1" applyFont="1"/>
    <xf numFmtId="0" fontId="18" fillId="0" borderId="0" xfId="0" applyNumberFormat="1" applyFont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166" fontId="19" fillId="0" borderId="10" xfId="0" applyNumberFormat="1" applyFont="1" applyFill="1" applyBorder="1" applyAlignment="1">
      <alignment horizontal="center" vertical="center"/>
    </xf>
    <xf numFmtId="4" fontId="24" fillId="0" borderId="0" xfId="0" applyNumberFormat="1" applyFont="1" applyFill="1" applyAlignment="1">
      <alignment horizontal="center" vertical="center"/>
    </xf>
    <xf numFmtId="49" fontId="18" fillId="34" borderId="0" xfId="0" applyNumberFormat="1" applyFont="1" applyFill="1" applyBorder="1" applyAlignment="1">
      <alignment horizontal="center" vertical="center"/>
    </xf>
    <xf numFmtId="0" fontId="18" fillId="34" borderId="0" xfId="0" applyNumberFormat="1" applyFont="1" applyFill="1" applyBorder="1" applyAlignment="1">
      <alignment horizontal="center" vertical="center"/>
    </xf>
    <xf numFmtId="49" fontId="18" fillId="34" borderId="21" xfId="0" applyNumberFormat="1" applyFont="1" applyFill="1" applyBorder="1" applyAlignment="1">
      <alignment horizontal="center" vertical="center"/>
    </xf>
    <xf numFmtId="49" fontId="18" fillId="34" borderId="0" xfId="0" applyNumberFormat="1" applyFont="1" applyFill="1" applyBorder="1" applyAlignment="1">
      <alignment horizontal="center" vertical="center" wrapText="1"/>
    </xf>
    <xf numFmtId="1" fontId="18" fillId="33" borderId="18" xfId="0" applyNumberFormat="1" applyFont="1" applyFill="1" applyBorder="1" applyAlignment="1">
      <alignment horizontal="center" vertical="center"/>
    </xf>
    <xf numFmtId="1" fontId="18" fillId="33" borderId="18" xfId="0" applyNumberFormat="1" applyFont="1" applyFill="1" applyBorder="1" applyAlignment="1">
      <alignment horizontal="center" vertical="center" wrapText="1"/>
    </xf>
    <xf numFmtId="49" fontId="18" fillId="33" borderId="18" xfId="0" applyNumberFormat="1" applyFont="1" applyFill="1" applyBorder="1" applyAlignment="1">
      <alignment vertical="center"/>
    </xf>
    <xf numFmtId="0" fontId="18" fillId="33" borderId="18" xfId="0" applyNumberFormat="1" applyFont="1" applyFill="1" applyBorder="1" applyAlignment="1">
      <alignment vertical="center" wrapText="1"/>
    </xf>
    <xf numFmtId="0" fontId="18" fillId="33" borderId="18" xfId="0" applyFont="1" applyFill="1" applyBorder="1" applyAlignment="1">
      <alignment vertical="center" wrapText="1"/>
    </xf>
    <xf numFmtId="164" fontId="18" fillId="33" borderId="18" xfId="0" applyNumberFormat="1" applyFont="1" applyFill="1" applyBorder="1" applyAlignment="1">
      <alignment vertical="center"/>
    </xf>
    <xf numFmtId="2" fontId="18" fillId="33" borderId="18" xfId="1" applyNumberFormat="1" applyFont="1" applyFill="1" applyBorder="1" applyAlignment="1">
      <alignment horizontal="center" vertical="center" wrapText="1"/>
    </xf>
    <xf numFmtId="10" fontId="18" fillId="33" borderId="18" xfId="1" applyNumberFormat="1" applyFont="1" applyFill="1" applyBorder="1" applyAlignment="1">
      <alignment horizontal="center" vertical="center"/>
    </xf>
    <xf numFmtId="49" fontId="18" fillId="33" borderId="18" xfId="1" applyNumberFormat="1" applyFont="1" applyFill="1" applyBorder="1" applyAlignment="1">
      <alignment horizontal="center" vertical="center"/>
    </xf>
    <xf numFmtId="165" fontId="24" fillId="0" borderId="10" xfId="0" applyNumberFormat="1" applyFont="1" applyFill="1" applyBorder="1" applyAlignment="1">
      <alignment vertical="center"/>
    </xf>
    <xf numFmtId="4" fontId="18" fillId="38" borderId="19" xfId="0" applyNumberFormat="1" applyFont="1" applyFill="1" applyBorder="1" applyAlignment="1">
      <alignment horizontal="center" vertical="center"/>
    </xf>
    <xf numFmtId="4" fontId="18" fillId="38" borderId="0" xfId="0" applyNumberFormat="1" applyFont="1" applyFill="1" applyAlignment="1">
      <alignment horizontal="center" vertical="center"/>
    </xf>
    <xf numFmtId="0" fontId="18" fillId="36" borderId="22" xfId="0" applyFont="1" applyFill="1" applyBorder="1" applyAlignment="1">
      <alignment horizontal="center" vertical="center" wrapText="1"/>
    </xf>
    <xf numFmtId="4" fontId="24" fillId="0" borderId="23" xfId="0" applyNumberFormat="1" applyFont="1" applyFill="1" applyBorder="1" applyAlignment="1">
      <alignment horizontal="center" vertical="center"/>
    </xf>
    <xf numFmtId="4" fontId="18" fillId="0" borderId="23" xfId="0" applyNumberFormat="1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10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solid">
          <fgColor indexed="64"/>
          <bgColor rgb="FFFFFF00"/>
        </patternFill>
      </fill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34" displayName="Tabela34" ref="E37:K41" totalsRowShown="0" headerRowDxfId="9" dataDxfId="7" headerRowBorderDxfId="8">
  <tableColumns count="7">
    <tableColumn id="1" name="Analiza wykorzystania alokacji w ramach konkursu RPMA.06.02.00-IP.01-14-043/16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/>
    <tableColumn id="6" name="UE_x000a_(PLN)" dataDxfId="1">
      <calculatedColumnFormula>#REF!</calculatedColumnFormula>
    </tableColumn>
    <tableColumn id="7" name="BP_x000a_(PLN)" dataDxfId="0">
      <calculatedColumnFormula>#REF!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7"/>
  <sheetViews>
    <sheetView showGridLines="0" tabSelected="1" view="pageBreakPreview" topLeftCell="D1" zoomScale="85" zoomScaleNormal="100" zoomScaleSheetLayoutView="85" workbookViewId="0">
      <pane ySplit="3" topLeftCell="A4" activePane="bottomLeft" state="frozen"/>
      <selection activeCell="D1" sqref="D1"/>
      <selection pane="bottomLeft" activeCell="L5" sqref="L5"/>
    </sheetView>
  </sheetViews>
  <sheetFormatPr defaultColWidth="8.75" defaultRowHeight="0" customHeight="1" zeroHeight="1"/>
  <cols>
    <col min="1" max="1" width="7.25" style="3" customWidth="1"/>
    <col min="2" max="2" width="22.625" style="3" bestFit="1" customWidth="1"/>
    <col min="3" max="3" width="25.125" style="4" customWidth="1"/>
    <col min="4" max="4" width="77.375" style="60" customWidth="1"/>
    <col min="5" max="5" width="53.125" style="4" customWidth="1"/>
    <col min="6" max="6" width="19.25" style="4" customWidth="1"/>
    <col min="7" max="7" width="18.75" style="4" customWidth="1"/>
    <col min="8" max="8" width="17.625" style="4" customWidth="1"/>
    <col min="9" max="9" width="19.5" style="4" bestFit="1" customWidth="1"/>
    <col min="10" max="10" width="15" style="4" customWidth="1"/>
    <col min="11" max="11" width="16" style="1" customWidth="1"/>
    <col min="12" max="12" width="15.5" style="2" customWidth="1"/>
    <col min="13" max="13" width="11.75" style="2" customWidth="1"/>
    <col min="14" max="14" width="12.375" style="2" customWidth="1"/>
    <col min="15" max="15" width="17" style="2" customWidth="1"/>
    <col min="16" max="16" width="2.375" style="2" customWidth="1"/>
    <col min="17" max="16384" width="8.75" style="2"/>
  </cols>
  <sheetData>
    <row r="1" spans="1:29" ht="42" customHeight="1">
      <c r="A1" s="85" t="s">
        <v>34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</row>
    <row r="2" spans="1:29" ht="48.75" customHeight="1">
      <c r="A2" s="83" t="s">
        <v>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20"/>
      <c r="N2" s="20"/>
      <c r="O2" s="7"/>
    </row>
    <row r="3" spans="1:29" ht="75">
      <c r="A3" s="24" t="s">
        <v>45</v>
      </c>
      <c r="B3" s="24" t="s">
        <v>22</v>
      </c>
      <c r="C3" s="24" t="s">
        <v>17</v>
      </c>
      <c r="D3" s="55" t="s">
        <v>0</v>
      </c>
      <c r="E3" s="24" t="s">
        <v>2</v>
      </c>
      <c r="F3" s="24" t="s">
        <v>31</v>
      </c>
      <c r="G3" s="24" t="s">
        <v>1</v>
      </c>
      <c r="H3" s="21" t="s">
        <v>23</v>
      </c>
      <c r="I3" s="21" t="s">
        <v>24</v>
      </c>
      <c r="J3" s="21" t="s">
        <v>25</v>
      </c>
      <c r="K3" s="24" t="s">
        <v>19</v>
      </c>
      <c r="L3" s="25" t="s">
        <v>32</v>
      </c>
      <c r="M3" s="22" t="s">
        <v>30</v>
      </c>
      <c r="N3" s="21" t="s">
        <v>26</v>
      </c>
      <c r="O3" s="8"/>
    </row>
    <row r="4" spans="1:29" ht="28.9" customHeight="1">
      <c r="A4" s="23" t="s">
        <v>3</v>
      </c>
      <c r="B4" s="23" t="s">
        <v>4</v>
      </c>
      <c r="C4" s="23" t="s">
        <v>5</v>
      </c>
      <c r="D4" s="56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36" t="s">
        <v>12</v>
      </c>
      <c r="K4" s="37" t="s">
        <v>13</v>
      </c>
      <c r="L4" s="23" t="s">
        <v>14</v>
      </c>
      <c r="M4" s="23" t="s">
        <v>15</v>
      </c>
      <c r="N4" s="23" t="s">
        <v>16</v>
      </c>
      <c r="O4" s="7"/>
    </row>
    <row r="5" spans="1:29" ht="52.5" customHeight="1">
      <c r="A5" s="9">
        <v>1</v>
      </c>
      <c r="B5" s="15" t="s">
        <v>27</v>
      </c>
      <c r="C5" s="10" t="s">
        <v>69</v>
      </c>
      <c r="D5" s="57" t="s">
        <v>91</v>
      </c>
      <c r="E5" s="11" t="s">
        <v>113</v>
      </c>
      <c r="F5" s="12">
        <v>9946044.9399999995</v>
      </c>
      <c r="G5" s="12">
        <v>7487485.4000000004</v>
      </c>
      <c r="H5" s="12">
        <f>I5+J5</f>
        <v>4649728.43</v>
      </c>
      <c r="I5" s="12">
        <v>4649728.43</v>
      </c>
      <c r="J5" s="77">
        <v>0</v>
      </c>
      <c r="K5" s="34">
        <v>27</v>
      </c>
      <c r="L5" s="14">
        <f>K5/51</f>
        <v>0.52941176470588236</v>
      </c>
      <c r="M5" s="18" t="s">
        <v>46</v>
      </c>
      <c r="N5" s="14" t="s">
        <v>28</v>
      </c>
      <c r="O5" s="64"/>
      <c r="P5" s="64"/>
      <c r="Q5" s="64"/>
      <c r="R5" s="65"/>
      <c r="S5" s="64"/>
      <c r="T5" s="64"/>
      <c r="U5" s="64"/>
      <c r="V5" s="64"/>
      <c r="W5" s="64"/>
      <c r="X5" s="66"/>
      <c r="Y5" s="67"/>
      <c r="Z5" s="64"/>
      <c r="AA5" s="64"/>
      <c r="AB5" s="64"/>
      <c r="AC5" s="7"/>
    </row>
    <row r="6" spans="1:29" ht="54.75" customHeight="1">
      <c r="A6" s="68">
        <v>2</v>
      </c>
      <c r="B6" s="69" t="s">
        <v>27</v>
      </c>
      <c r="C6" s="70" t="s">
        <v>49</v>
      </c>
      <c r="D6" s="71" t="s">
        <v>50</v>
      </c>
      <c r="E6" s="72" t="s">
        <v>51</v>
      </c>
      <c r="F6" s="73">
        <v>7500383.9299999997</v>
      </c>
      <c r="G6" s="73">
        <v>6097873.0999999996</v>
      </c>
      <c r="H6" s="73">
        <f>I6+J6</f>
        <v>3353830.2</v>
      </c>
      <c r="I6" s="73">
        <v>3353830.2</v>
      </c>
      <c r="J6" s="26">
        <v>0</v>
      </c>
      <c r="K6" s="74">
        <v>21</v>
      </c>
      <c r="L6" s="75">
        <f>K6/51</f>
        <v>0.41176470588235292</v>
      </c>
      <c r="M6" s="76" t="s">
        <v>46</v>
      </c>
      <c r="N6" s="75" t="s">
        <v>28</v>
      </c>
      <c r="O6" s="7"/>
    </row>
    <row r="7" spans="1:29" ht="42.75">
      <c r="A7" s="9">
        <v>3</v>
      </c>
      <c r="B7" s="15" t="s">
        <v>27</v>
      </c>
      <c r="C7" s="10" t="s">
        <v>52</v>
      </c>
      <c r="D7" s="57" t="s">
        <v>53</v>
      </c>
      <c r="E7" s="11" t="s">
        <v>54</v>
      </c>
      <c r="F7" s="12">
        <v>1712339.7</v>
      </c>
      <c r="G7" s="12">
        <v>1119451.8600000001</v>
      </c>
      <c r="H7" s="12">
        <f>I7+J7</f>
        <v>1007506.669</v>
      </c>
      <c r="I7" s="12">
        <v>839588.89</v>
      </c>
      <c r="J7" s="6">
        <f>G7*0.15</f>
        <v>167917.77900000001</v>
      </c>
      <c r="K7" s="34">
        <v>20</v>
      </c>
      <c r="L7" s="14">
        <f>K7/51</f>
        <v>0.39215686274509803</v>
      </c>
      <c r="M7" s="18" t="s">
        <v>46</v>
      </c>
      <c r="N7" s="14" t="s">
        <v>28</v>
      </c>
    </row>
    <row r="8" spans="1:29" ht="42.75">
      <c r="A8" s="29">
        <v>4</v>
      </c>
      <c r="B8" s="30" t="s">
        <v>27</v>
      </c>
      <c r="C8" s="31" t="s">
        <v>55</v>
      </c>
      <c r="D8" s="54" t="s">
        <v>56</v>
      </c>
      <c r="E8" s="32" t="s">
        <v>57</v>
      </c>
      <c r="F8" s="33">
        <v>2616708.8199999998</v>
      </c>
      <c r="G8" s="33">
        <v>2061188.91</v>
      </c>
      <c r="H8" s="33">
        <f t="shared" ref="H8:H31" si="0">I8+J8</f>
        <v>1855070.0164999999</v>
      </c>
      <c r="I8" s="33">
        <v>1545891.68</v>
      </c>
      <c r="J8" s="26">
        <f t="shared" ref="J8:J31" si="1">G8*0.15</f>
        <v>309178.33649999998</v>
      </c>
      <c r="K8" s="35" t="s">
        <v>64</v>
      </c>
      <c r="L8" s="27" t="s">
        <v>28</v>
      </c>
      <c r="M8" s="28" t="s">
        <v>46</v>
      </c>
      <c r="N8" s="27" t="s">
        <v>28</v>
      </c>
    </row>
    <row r="9" spans="1:29" ht="63.75" customHeight="1">
      <c r="A9" s="9">
        <v>5</v>
      </c>
      <c r="B9" s="15" t="s">
        <v>27</v>
      </c>
      <c r="C9" s="10" t="s">
        <v>58</v>
      </c>
      <c r="D9" s="57" t="s">
        <v>59</v>
      </c>
      <c r="E9" s="11" t="s">
        <v>60</v>
      </c>
      <c r="F9" s="12">
        <v>6468311.0899999999</v>
      </c>
      <c r="G9" s="12">
        <v>4820941.4800000004</v>
      </c>
      <c r="H9" s="12">
        <f t="shared" si="0"/>
        <v>4338847.3320000004</v>
      </c>
      <c r="I9" s="12">
        <v>3615706.11</v>
      </c>
      <c r="J9" s="6">
        <f t="shared" si="1"/>
        <v>723141.22200000007</v>
      </c>
      <c r="K9" s="34" t="s">
        <v>64</v>
      </c>
      <c r="L9" s="14" t="s">
        <v>28</v>
      </c>
      <c r="M9" s="18" t="s">
        <v>46</v>
      </c>
      <c r="N9" s="14" t="s">
        <v>28</v>
      </c>
    </row>
    <row r="10" spans="1:29" ht="63.75" customHeight="1">
      <c r="A10" s="29">
        <v>6</v>
      </c>
      <c r="B10" s="30" t="s">
        <v>27</v>
      </c>
      <c r="C10" s="31" t="s">
        <v>61</v>
      </c>
      <c r="D10" s="54" t="s">
        <v>62</v>
      </c>
      <c r="E10" s="32" t="s">
        <v>63</v>
      </c>
      <c r="F10" s="33">
        <v>6153418.0700000003</v>
      </c>
      <c r="G10" s="33">
        <v>4634700</v>
      </c>
      <c r="H10" s="33">
        <f t="shared" si="0"/>
        <v>4171230</v>
      </c>
      <c r="I10" s="33">
        <v>3476025</v>
      </c>
      <c r="J10" s="26">
        <f t="shared" si="1"/>
        <v>695205</v>
      </c>
      <c r="K10" s="35" t="s">
        <v>64</v>
      </c>
      <c r="L10" s="27" t="s">
        <v>28</v>
      </c>
      <c r="M10" s="28" t="s">
        <v>46</v>
      </c>
      <c r="N10" s="27" t="s">
        <v>28</v>
      </c>
    </row>
    <row r="11" spans="1:29" ht="63.75" customHeight="1">
      <c r="A11" s="9">
        <v>7</v>
      </c>
      <c r="B11" s="15" t="s">
        <v>27</v>
      </c>
      <c r="C11" s="10" t="s">
        <v>65</v>
      </c>
      <c r="D11" s="57" t="s">
        <v>87</v>
      </c>
      <c r="E11" s="11" t="s">
        <v>109</v>
      </c>
      <c r="F11" s="12">
        <v>1333480.1599999999</v>
      </c>
      <c r="G11" s="12">
        <v>652500</v>
      </c>
      <c r="H11" s="12">
        <f t="shared" si="0"/>
        <v>587250</v>
      </c>
      <c r="I11" s="12">
        <v>489375</v>
      </c>
      <c r="J11" s="6">
        <f t="shared" si="1"/>
        <v>97875</v>
      </c>
      <c r="K11" s="34" t="s">
        <v>20</v>
      </c>
      <c r="L11" s="14" t="s">
        <v>28</v>
      </c>
      <c r="M11" s="18" t="s">
        <v>46</v>
      </c>
      <c r="N11" s="14" t="s">
        <v>28</v>
      </c>
    </row>
    <row r="12" spans="1:29" ht="63.75" customHeight="1">
      <c r="A12" s="29">
        <v>8</v>
      </c>
      <c r="B12" s="30" t="s">
        <v>27</v>
      </c>
      <c r="C12" s="31" t="s">
        <v>66</v>
      </c>
      <c r="D12" s="54" t="s">
        <v>88</v>
      </c>
      <c r="E12" s="32" t="s">
        <v>110</v>
      </c>
      <c r="F12" s="33">
        <v>9573168.7100000009</v>
      </c>
      <c r="G12" s="33">
        <v>2918840</v>
      </c>
      <c r="H12" s="33">
        <f t="shared" si="0"/>
        <v>1430231.6</v>
      </c>
      <c r="I12" s="33">
        <v>1430231.6</v>
      </c>
      <c r="J12" s="26">
        <v>0</v>
      </c>
      <c r="K12" s="35" t="s">
        <v>20</v>
      </c>
      <c r="L12" s="27" t="s">
        <v>28</v>
      </c>
      <c r="M12" s="28" t="s">
        <v>46</v>
      </c>
      <c r="N12" s="27" t="s">
        <v>28</v>
      </c>
    </row>
    <row r="13" spans="1:29" ht="63.75" customHeight="1">
      <c r="A13" s="9">
        <v>9</v>
      </c>
      <c r="B13" s="15" t="s">
        <v>27</v>
      </c>
      <c r="C13" s="10" t="s">
        <v>67</v>
      </c>
      <c r="D13" s="57" t="s">
        <v>89</v>
      </c>
      <c r="E13" s="11" t="s">
        <v>111</v>
      </c>
      <c r="F13" s="12">
        <v>3156916.95</v>
      </c>
      <c r="G13" s="12">
        <v>2566599.14</v>
      </c>
      <c r="H13" s="12">
        <f t="shared" si="0"/>
        <v>2309939.2209999999</v>
      </c>
      <c r="I13" s="12">
        <v>1924949.35</v>
      </c>
      <c r="J13" s="6">
        <f t="shared" si="1"/>
        <v>384989.87099999998</v>
      </c>
      <c r="K13" s="34" t="s">
        <v>20</v>
      </c>
      <c r="L13" s="14" t="s">
        <v>28</v>
      </c>
      <c r="M13" s="18" t="s">
        <v>46</v>
      </c>
      <c r="N13" s="14" t="s">
        <v>28</v>
      </c>
    </row>
    <row r="14" spans="1:29" ht="63.75" customHeight="1">
      <c r="A14" s="29">
        <v>10</v>
      </c>
      <c r="B14" s="30" t="s">
        <v>27</v>
      </c>
      <c r="C14" s="31" t="s">
        <v>68</v>
      </c>
      <c r="D14" s="54" t="s">
        <v>90</v>
      </c>
      <c r="E14" s="32" t="s">
        <v>112</v>
      </c>
      <c r="F14" s="33">
        <v>586250.02</v>
      </c>
      <c r="G14" s="33">
        <v>271499.65999999997</v>
      </c>
      <c r="H14" s="33">
        <f t="shared" si="0"/>
        <v>244349.68899999998</v>
      </c>
      <c r="I14" s="33">
        <v>203624.74</v>
      </c>
      <c r="J14" s="26">
        <f t="shared" si="1"/>
        <v>40724.948999999993</v>
      </c>
      <c r="K14" s="35" t="s">
        <v>20</v>
      </c>
      <c r="L14" s="27" t="s">
        <v>28</v>
      </c>
      <c r="M14" s="28" t="s">
        <v>46</v>
      </c>
      <c r="N14" s="27" t="s">
        <v>28</v>
      </c>
    </row>
    <row r="15" spans="1:29" ht="63.75" customHeight="1">
      <c r="A15" s="29">
        <v>11</v>
      </c>
      <c r="B15" s="30" t="s">
        <v>27</v>
      </c>
      <c r="C15" s="31" t="s">
        <v>70</v>
      </c>
      <c r="D15" s="54" t="s">
        <v>92</v>
      </c>
      <c r="E15" s="32" t="s">
        <v>114</v>
      </c>
      <c r="F15" s="33">
        <v>13870332.550000001</v>
      </c>
      <c r="G15" s="33">
        <v>6665157.1299999999</v>
      </c>
      <c r="H15" s="33">
        <f t="shared" si="0"/>
        <v>5998641.4095000001</v>
      </c>
      <c r="I15" s="33">
        <v>4998867.84</v>
      </c>
      <c r="J15" s="26">
        <f t="shared" si="1"/>
        <v>999773.56949999998</v>
      </c>
      <c r="K15" s="35" t="s">
        <v>20</v>
      </c>
      <c r="L15" s="27" t="s">
        <v>28</v>
      </c>
      <c r="M15" s="28" t="s">
        <v>46</v>
      </c>
      <c r="N15" s="27" t="s">
        <v>28</v>
      </c>
    </row>
    <row r="16" spans="1:29" ht="63.75" customHeight="1">
      <c r="A16" s="9">
        <v>12</v>
      </c>
      <c r="B16" s="15" t="s">
        <v>27</v>
      </c>
      <c r="C16" s="10" t="s">
        <v>71</v>
      </c>
      <c r="D16" s="57" t="s">
        <v>93</v>
      </c>
      <c r="E16" s="11" t="s">
        <v>115</v>
      </c>
      <c r="F16" s="12">
        <v>6560525.2199999997</v>
      </c>
      <c r="G16" s="12">
        <v>5553190.0800000001</v>
      </c>
      <c r="H16" s="12">
        <f t="shared" si="0"/>
        <v>4997871.0719999997</v>
      </c>
      <c r="I16" s="12">
        <v>4164892.56</v>
      </c>
      <c r="J16" s="6">
        <f t="shared" si="1"/>
        <v>832978.51199999999</v>
      </c>
      <c r="K16" s="34" t="s">
        <v>20</v>
      </c>
      <c r="L16" s="14" t="s">
        <v>28</v>
      </c>
      <c r="M16" s="18" t="s">
        <v>46</v>
      </c>
      <c r="N16" s="14" t="s">
        <v>28</v>
      </c>
    </row>
    <row r="17" spans="1:14" ht="63.75" customHeight="1">
      <c r="A17" s="29">
        <v>13</v>
      </c>
      <c r="B17" s="30" t="s">
        <v>27</v>
      </c>
      <c r="C17" s="31" t="s">
        <v>72</v>
      </c>
      <c r="D17" s="54" t="s">
        <v>94</v>
      </c>
      <c r="E17" s="32" t="s">
        <v>116</v>
      </c>
      <c r="F17" s="33">
        <v>1880657.64</v>
      </c>
      <c r="G17" s="33">
        <v>1654274.5</v>
      </c>
      <c r="H17" s="33">
        <f t="shared" si="0"/>
        <v>1406133.32</v>
      </c>
      <c r="I17" s="33">
        <v>1406133.32</v>
      </c>
      <c r="J17" s="26">
        <v>0</v>
      </c>
      <c r="K17" s="35" t="s">
        <v>20</v>
      </c>
      <c r="L17" s="27" t="s">
        <v>28</v>
      </c>
      <c r="M17" s="28" t="s">
        <v>46</v>
      </c>
      <c r="N17" s="27" t="s">
        <v>28</v>
      </c>
    </row>
    <row r="18" spans="1:14" ht="63.75" customHeight="1">
      <c r="A18" s="9">
        <v>14</v>
      </c>
      <c r="B18" s="15" t="s">
        <v>27</v>
      </c>
      <c r="C18" s="10" t="s">
        <v>73</v>
      </c>
      <c r="D18" s="57" t="s">
        <v>95</v>
      </c>
      <c r="E18" s="11" t="s">
        <v>114</v>
      </c>
      <c r="F18" s="12">
        <v>7699999.3499999996</v>
      </c>
      <c r="G18" s="12">
        <v>6663066.1299999999</v>
      </c>
      <c r="H18" s="12">
        <f t="shared" si="0"/>
        <v>5996759.5094999997</v>
      </c>
      <c r="I18" s="12">
        <v>4997299.59</v>
      </c>
      <c r="J18" s="6">
        <f t="shared" si="1"/>
        <v>999459.91949999996</v>
      </c>
      <c r="K18" s="34" t="s">
        <v>20</v>
      </c>
      <c r="L18" s="14" t="s">
        <v>28</v>
      </c>
      <c r="M18" s="18" t="s">
        <v>46</v>
      </c>
      <c r="N18" s="14" t="s">
        <v>28</v>
      </c>
    </row>
    <row r="19" spans="1:14" ht="63.75" customHeight="1">
      <c r="A19" s="29">
        <v>15</v>
      </c>
      <c r="B19" s="30" t="s">
        <v>27</v>
      </c>
      <c r="C19" s="31" t="s">
        <v>74</v>
      </c>
      <c r="D19" s="54" t="s">
        <v>96</v>
      </c>
      <c r="E19" s="32" t="s">
        <v>117</v>
      </c>
      <c r="F19" s="33">
        <v>3612903.83</v>
      </c>
      <c r="G19" s="33">
        <v>3270299.14</v>
      </c>
      <c r="H19" s="33">
        <f t="shared" si="0"/>
        <v>2452724.35</v>
      </c>
      <c r="I19" s="33">
        <v>2452724.35</v>
      </c>
      <c r="J19" s="26">
        <v>0</v>
      </c>
      <c r="K19" s="35" t="s">
        <v>20</v>
      </c>
      <c r="L19" s="27" t="s">
        <v>28</v>
      </c>
      <c r="M19" s="28" t="s">
        <v>46</v>
      </c>
      <c r="N19" s="27" t="s">
        <v>28</v>
      </c>
    </row>
    <row r="20" spans="1:14" ht="63.75" customHeight="1">
      <c r="A20" s="9">
        <v>16</v>
      </c>
      <c r="B20" s="15" t="s">
        <v>27</v>
      </c>
      <c r="C20" s="10" t="s">
        <v>75</v>
      </c>
      <c r="D20" s="57" t="s">
        <v>97</v>
      </c>
      <c r="E20" s="11" t="s">
        <v>118</v>
      </c>
      <c r="F20" s="12">
        <v>1088018.03</v>
      </c>
      <c r="G20" s="12">
        <v>1024425.04</v>
      </c>
      <c r="H20" s="12">
        <f t="shared" si="0"/>
        <v>921982.53600000008</v>
      </c>
      <c r="I20" s="12">
        <v>768318.78</v>
      </c>
      <c r="J20" s="6">
        <f t="shared" si="1"/>
        <v>153663.75599999999</v>
      </c>
      <c r="K20" s="34" t="s">
        <v>20</v>
      </c>
      <c r="L20" s="14" t="s">
        <v>28</v>
      </c>
      <c r="M20" s="18" t="s">
        <v>46</v>
      </c>
      <c r="N20" s="14" t="s">
        <v>28</v>
      </c>
    </row>
    <row r="21" spans="1:14" ht="63.75" customHeight="1">
      <c r="A21" s="29">
        <v>17</v>
      </c>
      <c r="B21" s="30" t="s">
        <v>27</v>
      </c>
      <c r="C21" s="31" t="s">
        <v>76</v>
      </c>
      <c r="D21" s="54" t="s">
        <v>98</v>
      </c>
      <c r="E21" s="32" t="s">
        <v>119</v>
      </c>
      <c r="F21" s="33">
        <v>2207681.27</v>
      </c>
      <c r="G21" s="33">
        <v>2207681.27</v>
      </c>
      <c r="H21" s="33">
        <f t="shared" si="0"/>
        <v>2097297.2004999998</v>
      </c>
      <c r="I21" s="33">
        <v>1766145.01</v>
      </c>
      <c r="J21" s="26">
        <f t="shared" si="1"/>
        <v>331152.19049999997</v>
      </c>
      <c r="K21" s="35" t="s">
        <v>20</v>
      </c>
      <c r="L21" s="27" t="s">
        <v>28</v>
      </c>
      <c r="M21" s="28" t="s">
        <v>46</v>
      </c>
      <c r="N21" s="27" t="s">
        <v>28</v>
      </c>
    </row>
    <row r="22" spans="1:14" ht="63.75" customHeight="1">
      <c r="A22" s="9">
        <v>18</v>
      </c>
      <c r="B22" s="15" t="s">
        <v>27</v>
      </c>
      <c r="C22" s="10" t="s">
        <v>77</v>
      </c>
      <c r="D22" s="57" t="s">
        <v>99</v>
      </c>
      <c r="E22" s="11" t="s">
        <v>120</v>
      </c>
      <c r="F22" s="12">
        <v>2512936.7200000002</v>
      </c>
      <c r="G22" s="12">
        <v>2251389.62</v>
      </c>
      <c r="H22" s="12">
        <f t="shared" si="0"/>
        <v>2026250.6529999999</v>
      </c>
      <c r="I22" s="12">
        <v>1688542.21</v>
      </c>
      <c r="J22" s="6">
        <f t="shared" si="1"/>
        <v>337708.44300000003</v>
      </c>
      <c r="K22" s="34" t="s">
        <v>20</v>
      </c>
      <c r="L22" s="14" t="s">
        <v>28</v>
      </c>
      <c r="M22" s="18" t="s">
        <v>46</v>
      </c>
      <c r="N22" s="14" t="s">
        <v>28</v>
      </c>
    </row>
    <row r="23" spans="1:14" ht="63.75" customHeight="1">
      <c r="A23" s="29">
        <v>19</v>
      </c>
      <c r="B23" s="30" t="s">
        <v>27</v>
      </c>
      <c r="C23" s="31" t="s">
        <v>78</v>
      </c>
      <c r="D23" s="54" t="s">
        <v>100</v>
      </c>
      <c r="E23" s="32" t="s">
        <v>121</v>
      </c>
      <c r="F23" s="33">
        <v>634800</v>
      </c>
      <c r="G23" s="33">
        <v>560000</v>
      </c>
      <c r="H23" s="33">
        <f t="shared" si="0"/>
        <v>504000</v>
      </c>
      <c r="I23" s="33">
        <v>420000</v>
      </c>
      <c r="J23" s="26">
        <f t="shared" si="1"/>
        <v>84000</v>
      </c>
      <c r="K23" s="35" t="s">
        <v>20</v>
      </c>
      <c r="L23" s="27" t="s">
        <v>28</v>
      </c>
      <c r="M23" s="28" t="s">
        <v>46</v>
      </c>
      <c r="N23" s="27" t="s">
        <v>28</v>
      </c>
    </row>
    <row r="24" spans="1:14" ht="63.75" customHeight="1">
      <c r="A24" s="9">
        <v>20</v>
      </c>
      <c r="B24" s="15" t="s">
        <v>27</v>
      </c>
      <c r="C24" s="10" t="s">
        <v>79</v>
      </c>
      <c r="D24" s="57" t="s">
        <v>101</v>
      </c>
      <c r="E24" s="11" t="s">
        <v>122</v>
      </c>
      <c r="F24" s="12">
        <v>6602014.1100000003</v>
      </c>
      <c r="G24" s="12">
        <v>6602014.1100000003</v>
      </c>
      <c r="H24" s="12">
        <f t="shared" si="0"/>
        <v>5941812.6964999996</v>
      </c>
      <c r="I24" s="12">
        <v>4951510.58</v>
      </c>
      <c r="J24" s="6">
        <f t="shared" si="1"/>
        <v>990302.1165</v>
      </c>
      <c r="K24" s="34" t="s">
        <v>20</v>
      </c>
      <c r="L24" s="14" t="s">
        <v>28</v>
      </c>
      <c r="M24" s="18" t="s">
        <v>46</v>
      </c>
      <c r="N24" s="14" t="s">
        <v>28</v>
      </c>
    </row>
    <row r="25" spans="1:14" ht="63.75" customHeight="1">
      <c r="A25" s="29">
        <v>21</v>
      </c>
      <c r="B25" s="30" t="s">
        <v>27</v>
      </c>
      <c r="C25" s="31" t="s">
        <v>80</v>
      </c>
      <c r="D25" s="54" t="s">
        <v>102</v>
      </c>
      <c r="E25" s="32" t="s">
        <v>123</v>
      </c>
      <c r="F25" s="33">
        <v>2378532.0499999998</v>
      </c>
      <c r="G25" s="33">
        <v>2378532.0499999998</v>
      </c>
      <c r="H25" s="33">
        <f t="shared" si="0"/>
        <v>2140678.8374999999</v>
      </c>
      <c r="I25" s="33">
        <v>1783899.03</v>
      </c>
      <c r="J25" s="26">
        <f t="shared" si="1"/>
        <v>356779.80749999994</v>
      </c>
      <c r="K25" s="35" t="s">
        <v>20</v>
      </c>
      <c r="L25" s="27" t="s">
        <v>28</v>
      </c>
      <c r="M25" s="28" t="s">
        <v>46</v>
      </c>
      <c r="N25" s="27" t="s">
        <v>28</v>
      </c>
    </row>
    <row r="26" spans="1:14" ht="63.75" customHeight="1">
      <c r="A26" s="9">
        <v>22</v>
      </c>
      <c r="B26" s="15" t="s">
        <v>27</v>
      </c>
      <c r="C26" s="10" t="s">
        <v>81</v>
      </c>
      <c r="D26" s="57" t="s">
        <v>103</v>
      </c>
      <c r="E26" s="11" t="s">
        <v>124</v>
      </c>
      <c r="F26" s="12">
        <v>4338548.43</v>
      </c>
      <c r="G26" s="12">
        <v>4338548.43</v>
      </c>
      <c r="H26" s="12">
        <f t="shared" si="0"/>
        <v>3904693.5844999999</v>
      </c>
      <c r="I26" s="12">
        <v>3253911.32</v>
      </c>
      <c r="J26" s="6">
        <f t="shared" si="1"/>
        <v>650782.26449999993</v>
      </c>
      <c r="K26" s="34" t="s">
        <v>20</v>
      </c>
      <c r="L26" s="14" t="s">
        <v>28</v>
      </c>
      <c r="M26" s="18" t="s">
        <v>46</v>
      </c>
      <c r="N26" s="14" t="s">
        <v>28</v>
      </c>
    </row>
    <row r="27" spans="1:14" ht="63.75" customHeight="1">
      <c r="A27" s="29">
        <v>23</v>
      </c>
      <c r="B27" s="30" t="s">
        <v>27</v>
      </c>
      <c r="C27" s="31" t="s">
        <v>82</v>
      </c>
      <c r="D27" s="54" t="s">
        <v>104</v>
      </c>
      <c r="E27" s="32" t="s">
        <v>125</v>
      </c>
      <c r="F27" s="33">
        <v>3812764.05</v>
      </c>
      <c r="G27" s="33">
        <v>3428186.71</v>
      </c>
      <c r="H27" s="33">
        <f t="shared" si="0"/>
        <v>3085368.0364999999</v>
      </c>
      <c r="I27" s="33">
        <v>2571140.0299999998</v>
      </c>
      <c r="J27" s="26">
        <f t="shared" si="1"/>
        <v>514228.00649999996</v>
      </c>
      <c r="K27" s="35" t="s">
        <v>20</v>
      </c>
      <c r="L27" s="27" t="s">
        <v>28</v>
      </c>
      <c r="M27" s="28" t="s">
        <v>46</v>
      </c>
      <c r="N27" s="27" t="s">
        <v>28</v>
      </c>
    </row>
    <row r="28" spans="1:14" ht="63.75" customHeight="1">
      <c r="A28" s="9">
        <v>24</v>
      </c>
      <c r="B28" s="15" t="s">
        <v>27</v>
      </c>
      <c r="C28" s="10" t="s">
        <v>83</v>
      </c>
      <c r="D28" s="57" t="s">
        <v>105</v>
      </c>
      <c r="E28" s="11" t="s">
        <v>126</v>
      </c>
      <c r="F28" s="12">
        <v>13015619.640000001</v>
      </c>
      <c r="G28" s="12">
        <v>7981934.1699999999</v>
      </c>
      <c r="H28" s="12">
        <f t="shared" si="0"/>
        <v>6197173.6854999997</v>
      </c>
      <c r="I28" s="12">
        <v>4999883.5599999996</v>
      </c>
      <c r="J28" s="6">
        <f t="shared" si="1"/>
        <v>1197290.1254999998</v>
      </c>
      <c r="K28" s="34" t="s">
        <v>20</v>
      </c>
      <c r="L28" s="14" t="s">
        <v>28</v>
      </c>
      <c r="M28" s="18" t="s">
        <v>46</v>
      </c>
      <c r="N28" s="14" t="s">
        <v>28</v>
      </c>
    </row>
    <row r="29" spans="1:14" ht="63.75" customHeight="1">
      <c r="A29" s="29">
        <v>25</v>
      </c>
      <c r="B29" s="30" t="s">
        <v>27</v>
      </c>
      <c r="C29" s="31" t="s">
        <v>84</v>
      </c>
      <c r="D29" s="54" t="s">
        <v>106</v>
      </c>
      <c r="E29" s="32" t="s">
        <v>127</v>
      </c>
      <c r="F29" s="33">
        <v>3298516.95</v>
      </c>
      <c r="G29" s="33">
        <v>2882587.19</v>
      </c>
      <c r="H29" s="33">
        <f t="shared" si="0"/>
        <v>2594328.4685</v>
      </c>
      <c r="I29" s="33">
        <v>2161940.39</v>
      </c>
      <c r="J29" s="26">
        <f t="shared" si="1"/>
        <v>432388.0785</v>
      </c>
      <c r="K29" s="35" t="s">
        <v>20</v>
      </c>
      <c r="L29" s="27" t="s">
        <v>28</v>
      </c>
      <c r="M29" s="28" t="s">
        <v>46</v>
      </c>
      <c r="N29" s="27" t="s">
        <v>28</v>
      </c>
    </row>
    <row r="30" spans="1:14" ht="63.75" customHeight="1">
      <c r="A30" s="9">
        <v>26</v>
      </c>
      <c r="B30" s="15" t="s">
        <v>27</v>
      </c>
      <c r="C30" s="10" t="s">
        <v>85</v>
      </c>
      <c r="D30" s="57" t="s">
        <v>107</v>
      </c>
      <c r="E30" s="11" t="s">
        <v>128</v>
      </c>
      <c r="F30" s="12">
        <v>1270908.3400000001</v>
      </c>
      <c r="G30" s="12">
        <v>1270908.3400000001</v>
      </c>
      <c r="H30" s="12">
        <f t="shared" si="0"/>
        <v>1143817.5009999999</v>
      </c>
      <c r="I30" s="12">
        <v>953181.25</v>
      </c>
      <c r="J30" s="6">
        <f t="shared" si="1"/>
        <v>190636.25100000002</v>
      </c>
      <c r="K30" s="34" t="s">
        <v>20</v>
      </c>
      <c r="L30" s="14" t="s">
        <v>28</v>
      </c>
      <c r="M30" s="18" t="s">
        <v>46</v>
      </c>
      <c r="N30" s="14" t="s">
        <v>28</v>
      </c>
    </row>
    <row r="31" spans="1:14" ht="63.75" customHeight="1">
      <c r="A31" s="29">
        <v>27</v>
      </c>
      <c r="B31" s="30" t="s">
        <v>27</v>
      </c>
      <c r="C31" s="31" t="s">
        <v>86</v>
      </c>
      <c r="D31" s="54" t="s">
        <v>108</v>
      </c>
      <c r="E31" s="32" t="s">
        <v>129</v>
      </c>
      <c r="F31" s="33">
        <v>3287716.73</v>
      </c>
      <c r="G31" s="33">
        <v>3208020.29</v>
      </c>
      <c r="H31" s="33">
        <f t="shared" si="0"/>
        <v>2887218.2535000001</v>
      </c>
      <c r="I31" s="33">
        <v>2406015.21</v>
      </c>
      <c r="J31" s="26">
        <f t="shared" si="1"/>
        <v>481203.04349999997</v>
      </c>
      <c r="K31" s="35" t="s">
        <v>20</v>
      </c>
      <c r="L31" s="27" t="s">
        <v>28</v>
      </c>
      <c r="M31" s="28" t="s">
        <v>46</v>
      </c>
      <c r="N31" s="27" t="s">
        <v>28</v>
      </c>
    </row>
    <row r="32" spans="1:14" s="38" customFormat="1" ht="37.15" customHeight="1">
      <c r="A32" s="47" t="s">
        <v>28</v>
      </c>
      <c r="B32" s="47" t="s">
        <v>28</v>
      </c>
      <c r="C32" s="52" t="s">
        <v>28</v>
      </c>
      <c r="D32" s="58" t="s">
        <v>28</v>
      </c>
      <c r="E32" s="53" t="s">
        <v>18</v>
      </c>
      <c r="F32" s="48">
        <f>SUM(F5:F31)</f>
        <v>127119497.29999998</v>
      </c>
      <c r="G32" s="48">
        <f t="shared" ref="G32:J32" si="2">SUM(G5:G31)</f>
        <v>94571293.750000015</v>
      </c>
      <c r="H32" s="48">
        <f t="shared" si="2"/>
        <v>78244734.271499991</v>
      </c>
      <c r="I32" s="48">
        <f t="shared" si="2"/>
        <v>67273356.030000001</v>
      </c>
      <c r="J32" s="48">
        <f t="shared" si="2"/>
        <v>10971378.2415</v>
      </c>
      <c r="K32" s="49" t="s">
        <v>28</v>
      </c>
      <c r="L32" s="50" t="s">
        <v>28</v>
      </c>
      <c r="M32" s="51" t="s">
        <v>28</v>
      </c>
      <c r="N32" s="50" t="s">
        <v>28</v>
      </c>
    </row>
    <row r="33" spans="1:11" ht="22.15" customHeight="1">
      <c r="A33" s="19" t="s">
        <v>29</v>
      </c>
      <c r="C33" s="5" t="s">
        <v>21</v>
      </c>
      <c r="D33" s="59"/>
      <c r="E33" s="16"/>
      <c r="F33" s="13"/>
      <c r="G33" s="13"/>
      <c r="H33" s="13"/>
      <c r="I33" s="13"/>
    </row>
    <row r="34" spans="1:11" ht="20.45" customHeight="1">
      <c r="A34" s="19" t="s">
        <v>33</v>
      </c>
      <c r="E34" s="17"/>
      <c r="F34" s="13"/>
      <c r="G34" s="13"/>
      <c r="H34" s="13"/>
    </row>
    <row r="35" spans="1:11" ht="20.45" customHeight="1">
      <c r="A35" s="19"/>
      <c r="E35" s="17"/>
      <c r="F35" s="13"/>
      <c r="G35" s="13"/>
      <c r="H35" s="13"/>
    </row>
    <row r="36" spans="1:11" ht="48.75" customHeight="1">
      <c r="A36" s="19"/>
      <c r="E36" s="61" t="s">
        <v>131</v>
      </c>
      <c r="F36" s="62">
        <v>4.1807999999999996</v>
      </c>
      <c r="G36" s="39" t="s">
        <v>28</v>
      </c>
      <c r="H36" s="39" t="s">
        <v>28</v>
      </c>
      <c r="I36" s="39" t="s">
        <v>28</v>
      </c>
      <c r="J36" s="39" t="s">
        <v>28</v>
      </c>
      <c r="K36" s="39" t="s">
        <v>28</v>
      </c>
    </row>
    <row r="37" spans="1:11" ht="60" customHeight="1">
      <c r="E37" s="40" t="s">
        <v>47</v>
      </c>
      <c r="F37" s="41" t="s">
        <v>35</v>
      </c>
      <c r="G37" s="42" t="s">
        <v>36</v>
      </c>
      <c r="H37" s="42" t="s">
        <v>37</v>
      </c>
      <c r="I37" s="42" t="s">
        <v>38</v>
      </c>
      <c r="J37" s="42" t="s">
        <v>39</v>
      </c>
      <c r="K37" s="80" t="s">
        <v>40</v>
      </c>
    </row>
    <row r="38" spans="1:11" ht="72" customHeight="1">
      <c r="E38" s="43" t="s">
        <v>41</v>
      </c>
      <c r="F38" s="44" t="s">
        <v>130</v>
      </c>
      <c r="G38" s="44">
        <v>11509527</v>
      </c>
      <c r="H38" s="63" t="s">
        <v>130</v>
      </c>
      <c r="I38" s="78">
        <f>Tabela34[[#This Row],[UE
(EUR)]]*F36</f>
        <v>48119030.481599994</v>
      </c>
      <c r="J38" s="45">
        <f>Tabela34[[#This Row],[UE
(EUR)]]*F36</f>
        <v>48119030.481599994</v>
      </c>
      <c r="K38" s="81">
        <v>36743524.18</v>
      </c>
    </row>
    <row r="39" spans="1:11" ht="59.25" customHeight="1">
      <c r="E39" s="11" t="s">
        <v>42</v>
      </c>
      <c r="F39" s="44" t="s">
        <v>130</v>
      </c>
      <c r="G39" s="44">
        <f>Tabela34[[#This Row],[UE
(PLN)]]/F36</f>
        <v>11074191.272005359</v>
      </c>
      <c r="H39" s="44" t="s">
        <v>130</v>
      </c>
      <c r="I39" s="45">
        <f>Tabela34[[#This Row],[UE
(PLN)]]+Tabela34[[#This Row],[BP
(PLN)]]</f>
        <v>55222750.539999999</v>
      </c>
      <c r="J39" s="45">
        <v>46298978.869999997</v>
      </c>
      <c r="K39" s="81">
        <v>8923771.6699999999</v>
      </c>
    </row>
    <row r="40" spans="1:11" ht="43.5" customHeight="1">
      <c r="E40" s="11" t="s">
        <v>43</v>
      </c>
      <c r="F40" s="44" t="s">
        <v>130</v>
      </c>
      <c r="G40" s="44">
        <f t="shared" ref="G40" si="3">G38-G39</f>
        <v>435335.72799464129</v>
      </c>
      <c r="H40" s="44" t="s">
        <v>130</v>
      </c>
      <c r="I40" s="79">
        <f>I38-I39</f>
        <v>-7103720.0584000051</v>
      </c>
      <c r="J40" s="44">
        <f t="shared" ref="J40" si="4">J38-J39</f>
        <v>1820051.6115999967</v>
      </c>
      <c r="K40" s="44">
        <f>K38-K39</f>
        <v>27819752.509999998</v>
      </c>
    </row>
    <row r="41" spans="1:11" ht="65.25" customHeight="1">
      <c r="E41" s="46" t="s">
        <v>44</v>
      </c>
      <c r="F41" s="44" t="s">
        <v>130</v>
      </c>
      <c r="G41" s="44">
        <f>Tabela34[[#This Row],[UE
(PLN)]]/F36</f>
        <v>26370898.232395716</v>
      </c>
      <c r="H41" s="44" t="s">
        <v>130</v>
      </c>
      <c r="I41" s="45">
        <f>Tabela34[[#This Row],[UE
(PLN)]]</f>
        <v>110251451.33</v>
      </c>
      <c r="J41" s="45">
        <v>110251451.33</v>
      </c>
      <c r="K41" s="82">
        <v>20555900.73</v>
      </c>
    </row>
    <row r="42" spans="1:11" ht="47.25" customHeight="1"/>
    <row r="43" spans="1:11" ht="47.25" customHeight="1"/>
    <row r="44" spans="1:11" ht="47.25" customHeight="1"/>
    <row r="45" spans="1:11" ht="47.25" customHeight="1"/>
    <row r="46" spans="1:11" ht="47.25" customHeight="1"/>
    <row r="47" spans="1:11" ht="47.25" customHeight="1"/>
    <row r="48" spans="1:11" ht="47.25" customHeight="1"/>
    <row r="49" ht="47.25" hidden="1" customHeight="1"/>
    <row r="50" ht="0" hidden="1" customHeight="1"/>
    <row r="51" ht="0" hidden="1" customHeight="1"/>
    <row r="52" ht="0" hidden="1" customHeight="1"/>
    <row r="53" ht="0" hidden="1" customHeight="1"/>
    <row r="54" ht="0" hidden="1" customHeight="1"/>
    <row r="55" ht="0" hidden="1" customHeight="1"/>
    <row r="56" ht="0" hidden="1" customHeight="1"/>
    <row r="57" ht="0" hidden="1" customHeight="1"/>
    <row r="58" ht="0" hidden="1" customHeight="1"/>
    <row r="59" ht="0" hidden="1" customHeight="1"/>
    <row r="60" ht="0" hidden="1" customHeight="1"/>
    <row r="61" ht="0" hidden="1" customHeight="1"/>
    <row r="62" ht="0" hidden="1" customHeight="1"/>
    <row r="63" ht="0" hidden="1" customHeight="1"/>
    <row r="64" ht="0" hidden="1" customHeight="1"/>
    <row r="65" ht="0" hidden="1" customHeight="1"/>
    <row r="66" ht="0" hidden="1" customHeight="1"/>
    <row r="67" ht="0" hidden="1" customHeight="1"/>
  </sheetData>
  <autoFilter ref="A3:P34"/>
  <mergeCells count="2">
    <mergeCell ref="A2:L2"/>
    <mergeCell ref="A1:N1"/>
  </mergeCells>
  <printOptions horizontalCentered="1"/>
  <pageMargins left="0" right="0" top="0.70866141732283472" bottom="0.78740157480314965" header="0.31496062992125984" footer="0.15748031496062992"/>
  <pageSetup paperSize="9" scale="35" fitToWidth="2" fitToHeight="2" orientation="landscape" r:id="rId1"/>
  <rowBreaks count="1" manualBreakCount="1">
    <brk id="23" max="1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6_2 043</vt:lpstr>
      <vt:lpstr>kurs</vt:lpstr>
      <vt:lpstr>'6_2 043'!Obszar_wydruku</vt:lpstr>
      <vt:lpstr>'6_2 043'!Tytuły_wydruku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2018-01-10T08:23:47Z</cp:lastPrinted>
  <dcterms:created xsi:type="dcterms:W3CDTF">2016-04-12T10:40:23Z</dcterms:created>
  <dcterms:modified xsi:type="dcterms:W3CDTF">2018-01-25T09:13:49Z</dcterms:modified>
</cp:coreProperties>
</file>